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firstSheet="5" activeTab="6"/>
  </bookViews>
  <sheets>
    <sheet name="Záradék" sheetId="1" r:id="rId1"/>
    <sheet name="Összesítő" sheetId="2" r:id="rId2"/>
    <sheet name="Költségtérítések" sheetId="3" r:id="rId3"/>
    <sheet name="Irtás, föld- és sziklamunka" sheetId="4" r:id="rId4"/>
    <sheet name="Helyszíni beton és vasbeton mun" sheetId="5" r:id="rId5"/>
    <sheet name="Falazás és egyéb kőművesmunka" sheetId="6" r:id="rId6"/>
    <sheet name="Vakolás és rabicolás" sheetId="7" r:id="rId7"/>
    <sheet name="Aljzatkészítés, hideg- és meleg" sheetId="8" r:id="rId8"/>
    <sheet name="Fa- és műanyag szerkezet elhely" sheetId="9" r:id="rId9"/>
    <sheet name="Fém nyílászáró és épületlakatos" sheetId="10" r:id="rId10"/>
    <sheet name="Üvegezés" sheetId="11" r:id="rId11"/>
    <sheet name="Felületképzés" sheetId="12" r:id="rId12"/>
    <sheet name="Épületgépészeti szerelvények és" sheetId="13" r:id="rId13"/>
    <sheet name="Takarítási munka" sheetId="14" r:id="rId14"/>
    <sheet name="Belsőépítészet, díszítéstechnik" sheetId="15" r:id="rId15"/>
    <sheet name="Összeítő" sheetId="16" r:id="rId16"/>
    <sheet name="KTV" sheetId="17" r:id="rId17"/>
  </sheets>
  <definedNames/>
  <calcPr fullCalcOnLoad="1"/>
</workbook>
</file>

<file path=xl/sharedStrings.xml><?xml version="1.0" encoding="utf-8"?>
<sst xmlns="http://schemas.openxmlformats.org/spreadsheetml/2006/main" count="467" uniqueCount="236">
  <si>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</si>
  <si>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</si>
  <si>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</si>
  <si>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</si>
  <si>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</si>
  <si>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</si>
  <si>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</si>
  <si>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</si>
  <si>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</si>
  <si>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</si>
  <si>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</si>
  <si>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</si>
  <si>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19-090-1</t>
  </si>
  <si>
    <t>db</t>
  </si>
  <si>
    <t>Építmények átadás előtti utolsó takarítása (pipere)</t>
  </si>
  <si>
    <t>Munkanem összesen:</t>
  </si>
  <si>
    <t>Költségtérítések</t>
  </si>
  <si>
    <t>21-011-11.3</t>
  </si>
  <si>
    <t>21-011-12</t>
  </si>
  <si>
    <t>m3</t>
  </si>
  <si>
    <t>Munkahelyi depóniából építési törmelék konténerbe rakása,  kézi erővel, önálló munka esetén elszámolva, konténer szállítás nélkül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</si>
  <si>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</si>
  <si>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</si>
  <si>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31-000-13.2</t>
  </si>
  <si>
    <t>m2</t>
  </si>
  <si>
    <t>Beton aljzatok, járdák bontása 10 cm vastagságig, kavicsbetonból, salakbetonból Küszöb</t>
  </si>
  <si>
    <t>Helyszíni beton és vasbeton munka</t>
  </si>
  <si>
    <t>33-012-1.2.1.2.1.2-0110672</t>
  </si>
  <si>
    <t>Előfalazatok, belsőépítészeti vagy épületgépészeti takarások készítése, pórusbeton termékekből, normál elemekből, 150 mm falvastagságban, 600×200×150 mm-es elemekkel, vékonyágyazatú falazóhabarcsba falazva (fugavastagság 2,5 mm)</t>
  </si>
  <si>
    <t>Falazás és egyéb kőművesmunka</t>
  </si>
  <si>
    <t>m</t>
  </si>
  <si>
    <t>36-003-11.1-0415514</t>
  </si>
  <si>
    <t>Oldalfalvakolat vagy mennyezet vakolat simítása, előkevert gyári szárazhabarcsból, 5 mm vastagságig, kézi felhordással  Bontott csempeburkolat alatti vakolat javítása, simítása</t>
  </si>
  <si>
    <t>36-090-4.3.3</t>
  </si>
  <si>
    <t>Nyíláskeret javítása, sarokösszedolgozással, 21-25 cm kiterített szélességig, hiánypótlás 25% felett Bontott nyílásoknál</t>
  </si>
  <si>
    <t>Vakolás és rabicolás</t>
  </si>
  <si>
    <t>42-000-2.2</t>
  </si>
  <si>
    <t>Lapburkolatok bontása, fal-, pillér- és oszlopburkolat, bármely méretű mozaik, kőagyag és csempe</t>
  </si>
  <si>
    <t>42-000-2.3</t>
  </si>
  <si>
    <t>Lapburkolatok bontása, lábazatburkolat 0,50 m magasságig,  egyenes egysoros vagy lépcsős kivitelben, 10x10 - 20x20 cm-es lapméretig</t>
  </si>
  <si>
    <t>42-000-3.4</t>
  </si>
  <si>
    <t>Fa-, hézagmentes műanyag- és szőnyegburkolatok bontása, gumilemez vagy PVC burkolat tekercsből, lapokból vagy lépcsőn betétként</t>
  </si>
  <si>
    <t>42-000-4.1</t>
  </si>
  <si>
    <t>Műkő burkolatok bontása, padlóburkolat műkő vagy terrazzó felvésése  5 cm vastagságig</t>
  </si>
  <si>
    <t>42-000-5.1.1</t>
  </si>
  <si>
    <t>Kőlap burkolatok bontása, padlóburkolat cementlapból</t>
  </si>
  <si>
    <t>42-022-1.1.1.7.1.1-0614005</t>
  </si>
  <si>
    <t>Padlóburkolat készítése, beltérben, tégla, beton, vakolt alapfelületen, cementlapokból</t>
  </si>
  <si>
    <t>42-031-1.1.1.1.2-0470154</t>
  </si>
  <si>
    <t>Terazzo burkolatok; padlóburkolat, helyszíni felhordással, felületi megdolgozással</t>
  </si>
  <si>
    <t>42-031-1.8.1.1.1</t>
  </si>
  <si>
    <t>Műkőburkolatok; lépcső járófelületek megdolgozása, meglévő lépcsőburkolatok felcsiszolása, stokkolása</t>
  </si>
  <si>
    <t>42-050-3.4.1</t>
  </si>
  <si>
    <t>Természetes kövek, terazzó padlók felújítása,  csiszolása, tömítése, polírozása,  póluszáró anyag felhordása terazzo padló</t>
  </si>
  <si>
    <t>42-090-3.1.2.5-0210005</t>
  </si>
  <si>
    <t>42-090-3.1.2.5-0210007</t>
  </si>
  <si>
    <r>
      <t>Lapburkolat javítása; Padlóburkolat javítása, 0,10-2,00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terjedő felületen kivéséssel, pótlással, Terazzo burkolat helyenkénti javítása</t>
    </r>
  </si>
  <si>
    <r>
      <t>Lapburkolat javítása; Lépcsőburkolat javítása, 0,10-2,00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terjedő felületen kivéséssel, pótlással, Kőburkolat helyenkénti javítása</t>
    </r>
  </si>
  <si>
    <t>Aljzatkészítés, hideg- és melegburkolat készítése</t>
  </si>
  <si>
    <t>44-000-1.1</t>
  </si>
  <si>
    <t>44-000-4</t>
  </si>
  <si>
    <t>Fa lambéria, radiátor farács bontása Faburkolat</t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</si>
  <si>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</si>
  <si>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</t>
  </si>
  <si>
    <t>tokkal, kilincs nélkül UA-01 jelű konszignáció szerint</t>
  </si>
  <si>
    <t>44-001-1.1.1.1-0131034</t>
  </si>
  <si>
    <t>tokkal, kilincs nélkül UA-02 jelű konszignáció szerint</t>
  </si>
  <si>
    <t>44-001-1.1.1.1-0131037</t>
  </si>
  <si>
    <t>tokkal, kilincs nélkül UA-03 jelű konszignáció szerint</t>
  </si>
  <si>
    <t>44-001-1.1.1.1-0131040</t>
  </si>
  <si>
    <t>tokkal, kilincs nélkül UA-07 jelű konszignáció szerint</t>
  </si>
  <si>
    <t>44-001-1.1.1.2-0131062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</si>
  <si>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</t>
  </si>
  <si>
    <t>egyszárnyú, MDF tokkal, kilincs nélkül UA-04 jelű konszignáció szerint</t>
  </si>
  <si>
    <t>44-001-1.1.1.2-0131064</t>
  </si>
  <si>
    <t>egyszárnyú, MDF tokkal, kilincs nélkül UA-05 jelű konszignáció szerint</t>
  </si>
  <si>
    <t>44-001-1.1.1.2-0131066</t>
  </si>
  <si>
    <t>egyszárnyú, MDF tokkal, kilincs nélkül UA-06 jelű konszignáció szerint</t>
  </si>
  <si>
    <t>44-001-1.1.1.2-0131068</t>
  </si>
  <si>
    <t>egyszárnyú, MDF tokkal, kilincs nélkül UA-08 jelű konszignáció szerint</t>
  </si>
  <si>
    <t>44-001-1.1.1.2-0131070</t>
  </si>
  <si>
    <t>egyszárnyú, MDF tokkal, kilincs nélkül UA-09 jelű konszignáció szerint</t>
  </si>
  <si>
    <t>44-001-1.1.1.2-0131072</t>
  </si>
  <si>
    <t>egyszárnyú, MDF tokkal, kilincs nélkül UA-10 jelű konszignáció szerint</t>
  </si>
  <si>
    <t>44-001-1.1.1.2-0131074</t>
  </si>
  <si>
    <t>egyszárnyú, MDF tokkal, kilincs nélkül UA-11 jelű konszignáció szerint</t>
  </si>
  <si>
    <t>44-001-1.1.1.2-0131078</t>
  </si>
  <si>
    <t>kétszárnyú, MDF tokkal, kilincs nélkül UA-13 jelű konszignáció szerint</t>
  </si>
  <si>
    <t>44-001-4-0180055</t>
  </si>
  <si>
    <t>Kiegészítő tartozékok elhelyezése ajtóhoz, küszöb, vaktok, bármilyen méretű nyílászáróhoz Küszöb keményfából, lakkozva, réz élvédővel</t>
  </si>
  <si>
    <t>44-002-2-0184101</t>
  </si>
  <si>
    <t>Fa ablakdeszka, könyöklő, elhelyezése (szereléssel)</t>
  </si>
  <si>
    <t>44-006-1.1</t>
  </si>
  <si>
    <t>Fa kézfogó elhelyezése falra, fém karmokra, egyenes kivitelben B-09 jelű konszignáció szerint</t>
  </si>
  <si>
    <t>44-029-1.1.1</t>
  </si>
  <si>
    <t>Beépített szekrények elhelyezése és helyszíni szerelése B-01 jelű konszignáció szerint</t>
  </si>
  <si>
    <t>44-029-1.1.1-0000002</t>
  </si>
  <si>
    <t>Beépített szekrények elhelyezése és helyszíni szerelése B-02 jelű konszignáció szerint</t>
  </si>
  <si>
    <t>44-029-1.1.1-0000004</t>
  </si>
  <si>
    <t>Beépített szekrények elhelyezése és helyszíni szerelése B-03 jelű konszignáció szerint</t>
  </si>
  <si>
    <t>44-029-1.1.1-0000008</t>
  </si>
  <si>
    <t>Beépített szekrények elhelyezése és helyszíni szerelése B-04 jelű konszignáció szerint</t>
  </si>
  <si>
    <t>44-090-11.1-0213031</t>
  </si>
  <si>
    <t>készlet</t>
  </si>
  <si>
    <t>Ajtószerelvények pótlása, cseréje, kilincs, cím és ajtóösszekötő Marco sárgaréz kilincs</t>
  </si>
  <si>
    <t>44-000-5</t>
  </si>
  <si>
    <t>K-tétel: Küszöb bontása</t>
  </si>
  <si>
    <t>44-006-3-0210001</t>
  </si>
  <si>
    <t>K-tétel: Fa falburkolat készítése falnézeti tervek szerint  párnafával, merevítő elemekkel, felületkezelve közlekedő ajókkal megegyező stílusú, kazettás kivitelben B-07,B-08 jelű konszignáció szerint</t>
  </si>
  <si>
    <t>44-006-3-0210005</t>
  </si>
  <si>
    <t>K-tétel Fa falburkolat készítése falnézeti tervek szerint  párnafával, merevítő elemekkel, felületkezelve kovácsoltvas korlát mintázatát leutánozva lépcsőházi falra szerelve B-07,B-08 jelű konszignáció szerint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</si>
  <si>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</si>
  <si>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</si>
  <si>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t>Fa- és műanyag szerkezet elhelyezése</t>
  </si>
  <si>
    <t>45-000-1.1.3</t>
  </si>
  <si>
    <t>45-011-1.1.1.1-0185001</t>
  </si>
  <si>
    <t>Beltéri információs rendszer elhelyezése, változó szélességben és sorkiosztásban, pontmegfogásos üvegtábla B-06 jelű konszignáció szerint</t>
  </si>
  <si>
    <r>
      <t>Fém nyílászáró szerkezetek bontása, ajtó, ablak, kapu, 2,01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 felett</t>
    </r>
  </si>
  <si>
    <t>Fém nyílászáró és épületlakatos-szerkezet elhelyezése</t>
  </si>
  <si>
    <t>46-041-1.2.3.1.1-0115501</t>
  </si>
  <si>
    <r>
      <t>Beltéri üvegfal és üvegajtó szerkezetek, pontmegfogásos rögzítéssel, keret nélküli lengő üvegajtó szerelése, négyzetes alakú, 2,4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táblaméretig UA-12 jelű konszignáció szerint</t>
    </r>
  </si>
  <si>
    <t>Üvegezés</t>
  </si>
  <si>
    <t>47-000-1.21.2.1.1.2-0320612</t>
  </si>
  <si>
    <t>Belső festéseknél felület előkészítése, részmunkák; glettelés, műanyag kötőanyagú glettel (simítótapasszal), vakolt felületen, bármilyen padozatú helyiségben, tagolt felületen</t>
  </si>
  <si>
    <t>47-000-4.1.4</t>
  </si>
  <si>
    <t>Acélfelületek mázolásának előkészítő és részmunkái; régi olajfesték eltávolítása kaparással (raskettázás), rácsról, korlátról vagy kerítésről Lépcsőkorlát</t>
  </si>
  <si>
    <t>47-011-15.1.1.2-0151171</t>
  </si>
  <si>
    <t>Diszperziós festés műanyag bázisú vizes-diszperziós  fehér vagy gyárilag színezett festékkel, új vagy régi lekapart, előkészített alapfelületen, vakolaton, két rétegben, tagolt sima felületen pontos színkiválasztás színminta szerint a tervező és</t>
  </si>
  <si>
    <t>megrendelő által</t>
  </si>
  <si>
    <t>47-021-21.3.1-0130701</t>
  </si>
  <si>
    <t>Acélfelületek közbenső festése rácson, korláton, kerítésen, sodronyhálón műgyanta kötőanyagú, oldószeres festékkel Lépcsőkorlát</t>
  </si>
  <si>
    <t>47-021-31.3.1-0130361</t>
  </si>
  <si>
    <t>Acélfelületek átvonó festése rácson, korláton, kerítésen, sodronyhálón műgyanta kötőanyagú, oldószeres festékkel Lépcsőkorlát</t>
  </si>
  <si>
    <t>47-031-1.1.1.2-0130701</t>
  </si>
  <si>
    <t>Belső fafelületek alapmázolása, műgyantabázisú (alkid) oldószertartalmú alapozóval, tagolt felületen Meglévő, megmaradó ajtók</t>
  </si>
  <si>
    <t>47-031-1.3.1.2-0130701</t>
  </si>
  <si>
    <t>Belső fafelületek fedőmázolása, műgyantabázisú (alkid) oldószertartalmú alapozóval, tagolt felületen Meglévő, megmaradó ajtók</t>
  </si>
  <si>
    <t>Felületképzés</t>
  </si>
  <si>
    <t>82-021-1.1.1.1-0210402</t>
  </si>
  <si>
    <t>Fali tűzcsapszekrény elhelyezése, tartozékokkal összeszerelve, B-05 jelű konszignáció szerint</t>
  </si>
  <si>
    <t>Épületgépészeti szerelvények és berendezések szerelése</t>
  </si>
  <si>
    <t>90-008-1-0110202</t>
  </si>
  <si>
    <t>ktg.</t>
  </si>
  <si>
    <t>Festés előtt burkolatok takarásának készítése Takarás készítése fóliával</t>
  </si>
  <si>
    <t>Takarítási munka</t>
  </si>
  <si>
    <t>95-002-2.1.1-0334056</t>
  </si>
  <si>
    <t>Beltéri műkőkorlát elhelyezése,  impregnálás és festés nélkül, Műkőkorlát oszlop</t>
  </si>
  <si>
    <t>95-003-3-0131068</t>
  </si>
  <si>
    <t>Beltéri mintás polisztirol díszlécek elhelyezése, 1,25-2 m-es szálhosszig Két falszín elválasztása</t>
  </si>
  <si>
    <t>Belsőépítészet, díszítéstechnika</t>
  </si>
  <si>
    <t>Összesen:</t>
  </si>
  <si>
    <t>Név : Budapest Főváros X. ker. Kőbányai</t>
  </si>
  <si>
    <t xml:space="preserve">                                       </t>
  </si>
  <si>
    <t xml:space="preserve">Önkormányzat                           </t>
  </si>
  <si>
    <t>Cím : 1102 Budapest, Szt László tér 29.</t>
  </si>
  <si>
    <t xml:space="preserve"> Kelt: 2018 év március hó              </t>
  </si>
  <si>
    <t xml:space="preserve"> Tervező: Hajdú Nóra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</si>
  <si>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</si>
  <si>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</si>
  <si>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</si>
  <si>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</si>
  <si>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</si>
  <si>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</si>
  <si>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</si>
  <si>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</si>
  <si>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2.2 ÁFA</t>
  </si>
  <si>
    <t>3.  A munka ára</t>
  </si>
  <si>
    <t>Aláírás</t>
  </si>
  <si>
    <t>Belső díszítő és tagozati felületek fedőmázolása, műgyantabázisú (alkid) oldószertartalmú alapozóval, tagolt felületen Meglévő, megmaradó ajtók</t>
  </si>
  <si>
    <t>A hivatali épület folyosóinak felújítása</t>
  </si>
  <si>
    <t>K Ö L T S É G V E T É S</t>
  </si>
  <si>
    <t>Megbízó</t>
  </si>
  <si>
    <t xml:space="preserve">Budapest Főváros X.kerületi Önkormányzat </t>
  </si>
  <si>
    <t>Kőbánya Polgármesteri Hivatal, 1102 Budapest Szent lászló tér 29</t>
  </si>
  <si>
    <t xml:space="preserve"> </t>
  </si>
  <si>
    <t>Készült:</t>
  </si>
  <si>
    <t>A munka leírása:</t>
  </si>
  <si>
    <t>Folyosók,közlekedők és lépcsők világítás felújítása</t>
  </si>
  <si>
    <t>Tételcsoportok, fejezetek</t>
  </si>
  <si>
    <t xml:space="preserve">  Általános forgalmi adó 27%</t>
  </si>
  <si>
    <t>Az ajánlat tartalmazza az összes mellékmunka, segédanyag     költségét.</t>
  </si>
  <si>
    <t>Készítette:</t>
  </si>
  <si>
    <t>Elektrolit Kft.</t>
  </si>
  <si>
    <t>Villamos költségvetés</t>
  </si>
  <si>
    <t>Tétel</t>
  </si>
  <si>
    <t>Bontás</t>
  </si>
  <si>
    <t>klt</t>
  </si>
  <si>
    <t xml:space="preserve">Lámpák </t>
  </si>
  <si>
    <t>Szerelvények</t>
  </si>
  <si>
    <t>Kábelek, vezetékek</t>
  </si>
  <si>
    <t>Csövek ,Vezetéktartó rendszerek kötődobozok</t>
  </si>
  <si>
    <t>fm</t>
  </si>
  <si>
    <t xml:space="preserve">Merev, simafalú műanyag védőcső elhelyezése, elágazó dobozokkal, előre elkészített falhoronyba, vékonyfalú kivitelben, könnyű mechanikai igénybevételre, Névleges méret: 11-16 mm  beltéri Mü III. vékonyfalú, hajlítható merev műanyag szürke védőcső védőcső 16 mm, Kód: MU-III 16
</t>
  </si>
  <si>
    <t>Merev, simafalú műanyag védőcső elhelyezése, elágazó dobozokkal, előre elkészített falhoronyba, vékonyfalú kivitelben, könnyű mechanikai igénybevételre, Névleges méret: 11-16 mm  beltéri Mü III. vékonyfalú, hajlítható merev műanyag szürke védőcső védőcső 23 mm, Kód: MU-III 23</t>
  </si>
  <si>
    <t>Horonyvésés</t>
  </si>
  <si>
    <t xml:space="preserve"> Vezetékek káblelek</t>
  </si>
  <si>
    <t>Kábelszerű vezeték elhelyezése előre elkészített tartószerkezetre, 1-12 erű rézvezetővel, elágazó dobozokkal és kötésekkel, szigetelési ellenállás méréssel, a szerelvényekhez csatlakozó vezetékvégek bekötése nélkül, MMFal 3x1,5 mm2</t>
  </si>
  <si>
    <t>Kábelszerű vezeték elhelyezése előre elkészített tartószerkezetre, 1-12 erű rézvezetővel, elágazó dobozokkal és kötésekkel, szigetelési ellenállás méréssel, a szerelvényekhez csatlakozó vezetékvégek bekötése nélkül, NYM 300/500V 3x1,5 mm2 (MBCu)</t>
  </si>
  <si>
    <t xml:space="preserve"> Elosztószekrények, csatlakozótáblák</t>
  </si>
  <si>
    <t xml:space="preserve">Földszinti elosztók bővítése mágneskapcsoló bekötése  világítási áramkör elé </t>
  </si>
  <si>
    <t xml:space="preserve">1. emeleti elosztó bővítése  mágneskapcsoló bekötése  világítási áramkör elé </t>
  </si>
  <si>
    <t xml:space="preserve">2. emeleti elosztó bővítése  mágneskapcsoló bekötése  világítási áramkör elé </t>
  </si>
  <si>
    <t>Meglévő elosztók elmenő ill. bejövő  kábeleinek ,csatornáinak belevésése a téglafalba</t>
  </si>
  <si>
    <t xml:space="preserve">  Kapcsolók, dugaljak, szerelvények </t>
  </si>
  <si>
    <t xml:space="preserve">Komplett világítási szerelvények; Csatlakozóaljzat elhelyezése, süllyesztve, 16A, földelt, egyes csatlakozóaljzat (2P+F)   </t>
  </si>
  <si>
    <t xml:space="preserve">Összeépíthető világítási szerelvények elemei; Kapcsolóbetét elhelyezése , süllyesztett,    egypólusú Kapcsoló </t>
  </si>
  <si>
    <t xml:space="preserve">Komplett világítási szerelvények;kerete  Egyes keret
</t>
  </si>
  <si>
    <t xml:space="preserve">  Lámpatestek (fényforrással szerelve)</t>
  </si>
  <si>
    <t xml:space="preserve">Felületre szerelt lámpatest elhelyezése  előre elkészített tartószerkezetre, oplálbúrás kivitelben, 3 db LED fényforrással szerelve Fényforrásonként  telj.: 20W fényáram ~1700-2000 lm Belsőépítész jóváhagyás szükséges  Típus:SpotLight - Monza – SL-5074311   vagy egyenértékű. Belsőépítész jóváhagyás szükséges </t>
  </si>
  <si>
    <t xml:space="preserve">Oldalfalra szerelt  formatervezett egyes falikar  ,lámpatest elhelyezése  előre elkészített tartószerkezetre , lehető legnagyobb fényáramú E14-es   LED fényforrással  Típus:  Adele  WA 2-1104/1 alt-MS/149  opal sm (1xE14)   vagy egyenértékű.  </t>
  </si>
  <si>
    <t xml:space="preserve">Oldalfalra szerelt  formatervezett kettes falikar  ,lámpatest elhelyezése  előre elkészített tartószerkezetre ,lehető legnagyobb fényáramú E14-es LED fényforrással  Típus:  Adele  WA 2-1104/2 alt-MS/149  opal-sm (2xE14)  vagy egyenértékű.  </t>
  </si>
  <si>
    <t xml:space="preserve">Oldalfalra szerelt lámpatest  , LED fényforrással    vagy egyenértékű. Belsőépítész jóváhagyás szükséges
</t>
  </si>
  <si>
    <t xml:space="preserve">Lépcsőházban lévő lámpaoszlopon   fényforrás csere LED fényforrásra 40W fényáram ~3500-4000lm
</t>
  </si>
  <si>
    <t xml:space="preserve">Függesztett lámpatest szerelése burás kivitelben 4000 lumen fényerővel. LED fényforrással szerelve telj.: 40W fényáram ~3500-4000lm Belsőépítész jóváhagyás szükséges 
</t>
  </si>
  <si>
    <t xml:space="preserve">Mennyezetre/oldalfalra  szerelt biztonsági lámpatest  elhelyezése  előre elkészített tartószerkezetre, területvilágító optikával , LED fényforrással 
</t>
  </si>
  <si>
    <t xml:space="preserve">  EPH és egyéb</t>
  </si>
  <si>
    <t>Érintésvédelmi mérés és jegyzőkönyv készítése</t>
  </si>
  <si>
    <t>összesen:</t>
  </si>
  <si>
    <t>A+D</t>
  </si>
  <si>
    <t>ÁFA:</t>
  </si>
  <si>
    <t>Bruttó vállalkozói díj</t>
  </si>
  <si>
    <t>Cementlap burkolat pótlás 10%-ban, csiszolása, tömítése, polírozása, póluszáró anyag felhordása</t>
  </si>
  <si>
    <t>1.1. Építmény költségei összesen</t>
  </si>
  <si>
    <t>36-003-11.1</t>
  </si>
  <si>
    <t>Oldalfalvakolat vagy mennyezet vakolat simítása, előkevert gyári szárazhabarcsból, 5 mm vastagságig, (a gyártó által megadott kg/m²/mm rétegvastagsággal) Mennyezet javítása, simítása max. 10%-ban</t>
  </si>
  <si>
    <t>Mennyezetvakolat készítése sima kivitelben, kézi felhordással,</t>
  </si>
  <si>
    <t>belső, vakoló cementes mészhabarccsal,</t>
  </si>
  <si>
    <t>nádpallón vagy fagyapot lemezen, rabichálóval, 1 cm vastagságban</t>
  </si>
  <si>
    <t>Hvb4-mc, + Hvb8-mc, belső vakoló cementes</t>
  </si>
  <si>
    <t>mészhabarccsal Mennyezet javítása a teljes felület max. 10%-a</t>
  </si>
  <si>
    <t>K</t>
  </si>
  <si>
    <t>Diszperziós festés műanyag bázisú vizes-diszperziós fehér vagy gyárilag színezett festékkel, új vagy régi lekapart, előkészített alapfelületen, két rétegben, tagolt sima felületen 10- 20 cm kiterített szélességben Gipszpárkány és díszléc festése fehérre</t>
  </si>
  <si>
    <t>Tartalékkeret</t>
  </si>
  <si>
    <t>Áfa vetítési alap</t>
  </si>
  <si>
    <t xml:space="preserve">Kőbányai Polgármesteri Hivatal épületének felújítása - III. ütem </t>
  </si>
  <si>
    <t>Porszórt, perforált acéllemez favázon, csavaros rögzítéssel csomópont szerint (30 cm magasság) kompletten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</si>
</sst>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#####0.00"/>
    <numFmt numFmtId="166" formatCode="###\ ###\ ###\ ###\ ##0.00"/>
    <numFmt numFmtId="167" formatCode="###\ ###\ ###\ ###\ ##0"/>
    <numFmt numFmtId="168" formatCode="yyyy\-mm\-dd"/>
    <numFmt numFmtId="169" formatCode="_-* #,##0.00&quot; Ft&quot;_-;\-* #,##0.00&quot; Ft&quot;_-;_-* \-??&quot; Ft&quot;_-;_-@_-"/>
    <numFmt numFmtId="170" formatCode="_-* #,##0&quot; Ft&quot;_-;\-* #,##0&quot; Ft&quot;_-;_-* \-??&quot; Ft&quot;_-;_-@_-"/>
    <numFmt numFmtId="171" formatCode="#,##0&quot; Ft&quot;"/>
    <numFmt numFmtId="172" formatCode="#,##0,&quot;Ft&quot;"/>
    <numFmt numFmtId="173" formatCode="#,##0\ [$Ft-40E];[Red]\-#,##0\ [$Ft-40E]"/>
    <numFmt numFmtId="174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20"/>
      <color indexed="8"/>
      <name val="Arie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3"/>
      <name val="Calibri Light"/>
      <family val="2"/>
    </font>
    <font>
      <sz val="13"/>
      <name val="Calibri Light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60" fillId="0" borderId="0" xfId="0" applyFont="1" applyAlignment="1">
      <alignment vertical="top" wrapText="1"/>
    </xf>
    <xf numFmtId="49" fontId="60" fillId="0" borderId="0" xfId="0" applyNumberFormat="1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1" fillId="0" borderId="0" xfId="0" applyFont="1" applyAlignment="1">
      <alignment vertical="top" wrapText="1"/>
    </xf>
    <xf numFmtId="0" fontId="61" fillId="0" borderId="10" xfId="0" applyFont="1" applyBorder="1" applyAlignment="1">
      <alignment horizontal="right" vertical="top" wrapText="1"/>
    </xf>
    <xf numFmtId="0" fontId="60" fillId="0" borderId="0" xfId="0" applyFont="1" applyAlignment="1">
      <alignment horizontal="right" vertical="top" wrapText="1"/>
    </xf>
    <xf numFmtId="0" fontId="61" fillId="0" borderId="10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61" fillId="0" borderId="0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right" vertical="top" wrapText="1"/>
    </xf>
    <xf numFmtId="0" fontId="62" fillId="0" borderId="11" xfId="0" applyFont="1" applyBorder="1" applyAlignment="1">
      <alignment vertical="top"/>
    </xf>
    <xf numFmtId="10" fontId="62" fillId="0" borderId="11" xfId="0" applyNumberFormat="1" applyFont="1" applyBorder="1" applyAlignment="1">
      <alignment vertical="top"/>
    </xf>
    <xf numFmtId="0" fontId="62" fillId="0" borderId="0" xfId="0" applyFont="1" applyAlignment="1">
      <alignment horizontal="left" vertical="top"/>
    </xf>
    <xf numFmtId="0" fontId="62" fillId="0" borderId="11" xfId="0" applyFont="1" applyBorder="1" applyAlignment="1">
      <alignment horizontal="right" vertical="top"/>
    </xf>
    <xf numFmtId="0" fontId="63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2" fillId="0" borderId="0" xfId="0" applyFont="1" applyAlignment="1">
      <alignment vertical="top"/>
    </xf>
    <xf numFmtId="164" fontId="62" fillId="0" borderId="11" xfId="40" applyNumberFormat="1" applyFont="1" applyBorder="1" applyAlignment="1">
      <alignment vertical="top"/>
    </xf>
    <xf numFmtId="0" fontId="1" fillId="0" borderId="0" xfId="56">
      <alignment/>
      <protection/>
    </xf>
    <xf numFmtId="0" fontId="6" fillId="0" borderId="0" xfId="56" applyFont="1">
      <alignment/>
      <protection/>
    </xf>
    <xf numFmtId="165" fontId="1" fillId="0" borderId="0" xfId="56" applyNumberFormat="1">
      <alignment/>
      <protection/>
    </xf>
    <xf numFmtId="166" fontId="1" fillId="0" borderId="0" xfId="56" applyNumberFormat="1" applyAlignment="1">
      <alignment horizontal="center"/>
      <protection/>
    </xf>
    <xf numFmtId="166" fontId="1" fillId="0" borderId="0" xfId="56" applyNumberFormat="1">
      <alignment/>
      <protection/>
    </xf>
    <xf numFmtId="167" fontId="1" fillId="0" borderId="0" xfId="56" applyNumberFormat="1">
      <alignment/>
      <protection/>
    </xf>
    <xf numFmtId="0" fontId="8" fillId="0" borderId="0" xfId="56" applyFont="1">
      <alignment/>
      <protection/>
    </xf>
    <xf numFmtId="0" fontId="4" fillId="0" borderId="0" xfId="56" applyFont="1">
      <alignment/>
      <protection/>
    </xf>
    <xf numFmtId="0" fontId="9" fillId="0" borderId="0" xfId="56" applyFont="1">
      <alignment/>
      <protection/>
    </xf>
    <xf numFmtId="165" fontId="8" fillId="0" borderId="0" xfId="56" applyNumberFormat="1" applyFont="1">
      <alignment/>
      <protection/>
    </xf>
    <xf numFmtId="166" fontId="8" fillId="0" borderId="0" xfId="56" applyNumberFormat="1" applyFont="1" applyAlignment="1">
      <alignment horizontal="center"/>
      <protection/>
    </xf>
    <xf numFmtId="166" fontId="4" fillId="0" borderId="0" xfId="56" applyNumberFormat="1" applyFont="1">
      <alignment/>
      <protection/>
    </xf>
    <xf numFmtId="167" fontId="8" fillId="0" borderId="0" xfId="56" applyNumberFormat="1" applyFont="1">
      <alignment/>
      <protection/>
    </xf>
    <xf numFmtId="0" fontId="1" fillId="0" borderId="0" xfId="56" applyFont="1">
      <alignment/>
      <protection/>
    </xf>
    <xf numFmtId="166" fontId="8" fillId="0" borderId="0" xfId="56" applyNumberFormat="1" applyFont="1">
      <alignment/>
      <protection/>
    </xf>
    <xf numFmtId="168" fontId="8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0" fillId="0" borderId="12" xfId="56" applyFont="1" applyBorder="1" applyAlignment="1">
      <alignment vertical="center"/>
      <protection/>
    </xf>
    <xf numFmtId="165" fontId="10" fillId="0" borderId="12" xfId="56" applyNumberFormat="1" applyFont="1" applyBorder="1" applyAlignment="1">
      <alignment vertical="center"/>
      <protection/>
    </xf>
    <xf numFmtId="166" fontId="10" fillId="0" borderId="12" xfId="56" applyNumberFormat="1" applyFont="1" applyBorder="1" applyAlignment="1">
      <alignment horizontal="center" vertical="center"/>
      <protection/>
    </xf>
    <xf numFmtId="167" fontId="10" fillId="0" borderId="13" xfId="56" applyNumberFormat="1" applyFont="1" applyBorder="1" applyAlignment="1">
      <alignment vertical="center"/>
      <protection/>
    </xf>
    <xf numFmtId="0" fontId="10" fillId="0" borderId="0" xfId="56" applyFont="1" applyAlignment="1">
      <alignment vertical="center"/>
      <protection/>
    </xf>
    <xf numFmtId="0" fontId="10" fillId="0" borderId="12" xfId="56" applyFont="1" applyBorder="1">
      <alignment/>
      <protection/>
    </xf>
    <xf numFmtId="165" fontId="10" fillId="0" borderId="12" xfId="56" applyNumberFormat="1" applyFont="1" applyBorder="1">
      <alignment/>
      <protection/>
    </xf>
    <xf numFmtId="166" fontId="10" fillId="0" borderId="12" xfId="56" applyNumberFormat="1" applyFont="1" applyBorder="1" applyAlignment="1">
      <alignment horizontal="center"/>
      <protection/>
    </xf>
    <xf numFmtId="167" fontId="10" fillId="0" borderId="0" xfId="56" applyNumberFormat="1" applyFont="1" applyBorder="1">
      <alignment/>
      <protection/>
    </xf>
    <xf numFmtId="0" fontId="10" fillId="0" borderId="0" xfId="56" applyFont="1" applyBorder="1">
      <alignment/>
      <protection/>
    </xf>
    <xf numFmtId="0" fontId="10" fillId="0" borderId="0" xfId="56" applyFont="1" applyBorder="1" applyAlignment="1">
      <alignment vertical="center" wrapText="1"/>
      <protection/>
    </xf>
    <xf numFmtId="167" fontId="10" fillId="0" borderId="0" xfId="56" applyNumberFormat="1" applyFont="1" applyBorder="1" applyAlignment="1">
      <alignment vertical="center"/>
      <protection/>
    </xf>
    <xf numFmtId="0" fontId="1" fillId="0" borderId="12" xfId="56" applyBorder="1" applyAlignment="1">
      <alignment vertical="center"/>
      <protection/>
    </xf>
    <xf numFmtId="0" fontId="4" fillId="0" borderId="12" xfId="56" applyFont="1" applyBorder="1" applyAlignment="1">
      <alignment vertical="center"/>
      <protection/>
    </xf>
    <xf numFmtId="0" fontId="8" fillId="0" borderId="12" xfId="56" applyFont="1" applyBorder="1" applyAlignment="1">
      <alignment vertical="center"/>
      <protection/>
    </xf>
    <xf numFmtId="165" fontId="8" fillId="0" borderId="12" xfId="56" applyNumberFormat="1" applyFont="1" applyBorder="1" applyAlignment="1">
      <alignment vertical="center"/>
      <protection/>
    </xf>
    <xf numFmtId="166" fontId="8" fillId="0" borderId="12" xfId="56" applyNumberFormat="1" applyFont="1" applyBorder="1" applyAlignment="1">
      <alignment horizontal="center" vertical="center"/>
      <protection/>
    </xf>
    <xf numFmtId="170" fontId="10" fillId="0" borderId="13" xfId="60" applyNumberFormat="1" applyFont="1" applyFill="1" applyBorder="1" applyAlignment="1" applyProtection="1">
      <alignment vertical="center"/>
      <protection/>
    </xf>
    <xf numFmtId="170" fontId="10" fillId="0" borderId="0" xfId="60" applyNumberFormat="1" applyFont="1" applyFill="1" applyBorder="1" applyAlignment="1" applyProtection="1">
      <alignment vertical="center"/>
      <protection/>
    </xf>
    <xf numFmtId="0" fontId="1" fillId="0" borderId="0" xfId="56" applyAlignment="1">
      <alignment vertical="center"/>
      <protection/>
    </xf>
    <xf numFmtId="0" fontId="1" fillId="0" borderId="0" xfId="56" applyFont="1" applyAlignment="1">
      <alignment vertical="center"/>
      <protection/>
    </xf>
    <xf numFmtId="0" fontId="8" fillId="0" borderId="0" xfId="56" applyFont="1" applyAlignment="1">
      <alignment vertical="center"/>
      <protection/>
    </xf>
    <xf numFmtId="2" fontId="8" fillId="0" borderId="0" xfId="56" applyNumberFormat="1" applyFont="1" applyAlignment="1">
      <alignment vertical="center"/>
      <protection/>
    </xf>
    <xf numFmtId="166" fontId="8" fillId="0" borderId="0" xfId="56" applyNumberFormat="1" applyFont="1" applyAlignment="1">
      <alignment horizontal="center" vertical="center"/>
      <protection/>
    </xf>
    <xf numFmtId="0" fontId="1" fillId="0" borderId="14" xfId="56" applyBorder="1" applyAlignment="1">
      <alignment vertical="center"/>
      <protection/>
    </xf>
    <xf numFmtId="0" fontId="4" fillId="0" borderId="14" xfId="56" applyFont="1" applyBorder="1" applyAlignment="1">
      <alignment vertical="center"/>
      <protection/>
    </xf>
    <xf numFmtId="0" fontId="8" fillId="0" borderId="14" xfId="56" applyFont="1" applyBorder="1" applyAlignment="1">
      <alignment vertical="center"/>
      <protection/>
    </xf>
    <xf numFmtId="165" fontId="8" fillId="0" borderId="14" xfId="56" applyNumberFormat="1" applyFont="1" applyBorder="1" applyAlignment="1">
      <alignment vertical="center"/>
      <protection/>
    </xf>
    <xf numFmtId="166" fontId="8" fillId="0" borderId="14" xfId="56" applyNumberFormat="1" applyFont="1" applyBorder="1" applyAlignment="1">
      <alignment horizontal="center" vertical="center"/>
      <protection/>
    </xf>
    <xf numFmtId="170" fontId="10" fillId="0" borderId="14" xfId="60" applyNumberFormat="1" applyFont="1" applyFill="1" applyBorder="1" applyAlignment="1" applyProtection="1">
      <alignment vertical="center"/>
      <protection/>
    </xf>
    <xf numFmtId="165" fontId="10" fillId="0" borderId="0" xfId="56" applyNumberFormat="1" applyFont="1" applyBorder="1">
      <alignment/>
      <protection/>
    </xf>
    <xf numFmtId="166" fontId="10" fillId="0" borderId="0" xfId="56" applyNumberFormat="1" applyFont="1" applyBorder="1" applyAlignment="1">
      <alignment horizontal="center"/>
      <protection/>
    </xf>
    <xf numFmtId="166" fontId="10" fillId="0" borderId="0" xfId="56" applyNumberFormat="1" applyFont="1" applyBorder="1">
      <alignment/>
      <protection/>
    </xf>
    <xf numFmtId="0" fontId="12" fillId="0" borderId="0" xfId="56" applyFont="1">
      <alignment/>
      <protection/>
    </xf>
    <xf numFmtId="0" fontId="13" fillId="0" borderId="0" xfId="56" applyFont="1">
      <alignment/>
      <protection/>
    </xf>
    <xf numFmtId="165" fontId="13" fillId="0" borderId="0" xfId="56" applyNumberFormat="1" applyFont="1">
      <alignment/>
      <protection/>
    </xf>
    <xf numFmtId="166" fontId="13" fillId="0" borderId="0" xfId="56" applyNumberFormat="1" applyFont="1" applyAlignment="1">
      <alignment horizontal="center"/>
      <protection/>
    </xf>
    <xf numFmtId="166" fontId="13" fillId="0" borderId="0" xfId="56" applyNumberFormat="1" applyFont="1">
      <alignment/>
      <protection/>
    </xf>
    <xf numFmtId="167" fontId="13" fillId="0" borderId="0" xfId="56" applyNumberFormat="1" applyFont="1">
      <alignment/>
      <protection/>
    </xf>
    <xf numFmtId="0" fontId="11" fillId="0" borderId="0" xfId="56" applyFont="1" applyBorder="1" applyAlignment="1">
      <alignment/>
      <protection/>
    </xf>
    <xf numFmtId="0" fontId="5" fillId="0" borderId="0" xfId="56" applyFont="1">
      <alignment/>
      <protection/>
    </xf>
    <xf numFmtId="167" fontId="1" fillId="0" borderId="15" xfId="56" applyNumberFormat="1" applyBorder="1">
      <alignment/>
      <protection/>
    </xf>
    <xf numFmtId="167" fontId="4" fillId="0" borderId="0" xfId="56" applyNumberFormat="1" applyFont="1" applyAlignment="1">
      <alignment horizontal="center"/>
      <protection/>
    </xf>
    <xf numFmtId="167" fontId="1" fillId="0" borderId="0" xfId="56" applyNumberFormat="1" applyFont="1" applyAlignment="1">
      <alignment horizontal="center"/>
      <protection/>
    </xf>
    <xf numFmtId="0" fontId="14" fillId="0" borderId="16" xfId="56" applyFont="1" applyBorder="1" applyAlignment="1">
      <alignment horizontal="center" wrapText="1"/>
      <protection/>
    </xf>
    <xf numFmtId="0" fontId="14" fillId="0" borderId="17" xfId="56" applyFont="1" applyBorder="1" applyAlignment="1">
      <alignment horizontal="center" wrapText="1"/>
      <protection/>
    </xf>
    <xf numFmtId="0" fontId="1" fillId="0" borderId="17" xfId="56" applyBorder="1">
      <alignment/>
      <protection/>
    </xf>
    <xf numFmtId="0" fontId="18" fillId="0" borderId="0" xfId="56" applyFont="1" applyFill="1" applyBorder="1" applyAlignment="1">
      <alignment horizontal="center" wrapText="1"/>
      <protection/>
    </xf>
    <xf numFmtId="0" fontId="18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center" wrapText="1"/>
      <protection/>
    </xf>
    <xf numFmtId="170" fontId="1" fillId="0" borderId="0" xfId="60" applyNumberFormat="1" applyFill="1" applyBorder="1" applyAlignment="1" applyProtection="1">
      <alignment/>
      <protection/>
    </xf>
    <xf numFmtId="171" fontId="1" fillId="0" borderId="0" xfId="56" applyNumberFormat="1" applyFont="1">
      <alignment/>
      <protection/>
    </xf>
    <xf numFmtId="0" fontId="1" fillId="0" borderId="0" xfId="56" applyFill="1">
      <alignment/>
      <protection/>
    </xf>
    <xf numFmtId="0" fontId="19" fillId="0" borderId="0" xfId="56" applyFont="1" applyBorder="1" applyAlignment="1">
      <alignment horizontal="left" wrapText="1"/>
      <protection/>
    </xf>
    <xf numFmtId="0" fontId="1" fillId="0" borderId="0" xfId="56" applyBorder="1">
      <alignment/>
      <protection/>
    </xf>
    <xf numFmtId="0" fontId="20" fillId="0" borderId="0" xfId="56" applyFont="1" applyBorder="1" applyAlignment="1">
      <alignment horizontal="center" wrapText="1"/>
      <protection/>
    </xf>
    <xf numFmtId="0" fontId="21" fillId="0" borderId="0" xfId="56" applyFont="1" applyFill="1">
      <alignment/>
      <protection/>
    </xf>
    <xf numFmtId="0" fontId="1" fillId="0" borderId="0" xfId="56" applyAlignment="1">
      <alignment wrapText="1"/>
      <protection/>
    </xf>
    <xf numFmtId="172" fontId="1" fillId="0" borderId="0" xfId="56" applyNumberFormat="1">
      <alignment/>
      <protection/>
    </xf>
    <xf numFmtId="0" fontId="4" fillId="0" borderId="0" xfId="56" applyFont="1" applyAlignment="1">
      <alignment horizontal="center" wrapText="1"/>
      <protection/>
    </xf>
    <xf numFmtId="171" fontId="1" fillId="0" borderId="0" xfId="56" applyNumberFormat="1" applyFont="1" applyFill="1" applyBorder="1">
      <alignment/>
      <protection/>
    </xf>
    <xf numFmtId="0" fontId="1" fillId="0" borderId="0" xfId="56" applyFont="1" applyAlignment="1">
      <alignment wrapText="1"/>
      <protection/>
    </xf>
    <xf numFmtId="0" fontId="22" fillId="33" borderId="0" xfId="56" applyFont="1" applyFill="1" applyAlignment="1">
      <alignment horizontal="right" wrapText="1"/>
      <protection/>
    </xf>
    <xf numFmtId="171" fontId="22" fillId="33" borderId="0" xfId="56" applyNumberFormat="1" applyFont="1" applyFill="1">
      <alignment/>
      <protection/>
    </xf>
    <xf numFmtId="0" fontId="62" fillId="0" borderId="0" xfId="0" applyFont="1" applyBorder="1" applyAlignment="1">
      <alignment vertical="top"/>
    </xf>
    <xf numFmtId="164" fontId="62" fillId="0" borderId="0" xfId="40" applyNumberFormat="1" applyFont="1" applyBorder="1" applyAlignment="1">
      <alignment vertical="top"/>
    </xf>
    <xf numFmtId="0" fontId="62" fillId="0" borderId="0" xfId="0" applyFont="1" applyAlignment="1">
      <alignment vertical="top"/>
    </xf>
    <xf numFmtId="0" fontId="61" fillId="0" borderId="0" xfId="0" applyFont="1" applyFill="1" applyAlignment="1">
      <alignment vertical="top" wrapText="1"/>
    </xf>
    <xf numFmtId="0" fontId="60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vertical="top" wrapText="1"/>
    </xf>
    <xf numFmtId="0" fontId="60" fillId="0" borderId="0" xfId="0" applyFont="1" applyFill="1" applyAlignment="1">
      <alignment horizontal="right" vertical="top" wrapText="1"/>
    </xf>
    <xf numFmtId="0" fontId="61" fillId="0" borderId="0" xfId="0" applyFont="1" applyFill="1" applyBorder="1" applyAlignment="1">
      <alignment vertical="top" wrapText="1"/>
    </xf>
    <xf numFmtId="9" fontId="62" fillId="0" borderId="0" xfId="0" applyNumberFormat="1" applyFont="1" applyBorder="1" applyAlignment="1">
      <alignment vertical="top"/>
    </xf>
    <xf numFmtId="49" fontId="60" fillId="0" borderId="0" xfId="0" applyNumberFormat="1" applyFont="1" applyFill="1" applyAlignment="1">
      <alignment vertical="top" wrapText="1"/>
    </xf>
    <xf numFmtId="0" fontId="61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right" vertical="top" wrapText="1"/>
    </xf>
    <xf numFmtId="0" fontId="62" fillId="0" borderId="0" xfId="0" applyFont="1" applyAlignment="1">
      <alignment vertical="top"/>
    </xf>
    <xf numFmtId="0" fontId="0" fillId="0" borderId="0" xfId="0" applyAlignment="1">
      <alignment vertical="top"/>
    </xf>
    <xf numFmtId="0" fontId="6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62" fillId="0" borderId="11" xfId="40" applyNumberFormat="1" applyFont="1" applyBorder="1" applyAlignment="1">
      <alignment horizontal="center" vertical="top"/>
    </xf>
    <xf numFmtId="164" fontId="62" fillId="0" borderId="10" xfId="40" applyNumberFormat="1" applyFont="1" applyBorder="1" applyAlignment="1">
      <alignment horizontal="center" vertical="top"/>
    </xf>
    <xf numFmtId="0" fontId="62" fillId="0" borderId="18" xfId="0" applyFont="1" applyBorder="1" applyAlignment="1">
      <alignment horizontal="center" vertical="top"/>
    </xf>
    <xf numFmtId="0" fontId="63" fillId="0" borderId="0" xfId="0" applyFont="1" applyAlignment="1">
      <alignment vertical="top"/>
    </xf>
    <xf numFmtId="0" fontId="7" fillId="0" borderId="19" xfId="56" applyFont="1" applyBorder="1" applyAlignment="1">
      <alignment horizontal="center"/>
      <protection/>
    </xf>
    <xf numFmtId="0" fontId="10" fillId="0" borderId="15" xfId="56" applyFont="1" applyBorder="1" applyAlignment="1">
      <alignment horizontal="left" vertical="center" wrapText="1"/>
      <protection/>
    </xf>
    <xf numFmtId="0" fontId="11" fillId="0" borderId="0" xfId="56" applyFont="1" applyBorder="1" applyAlignment="1">
      <alignment horizontal="center" wrapText="1"/>
      <protection/>
    </xf>
    <xf numFmtId="0" fontId="14" fillId="0" borderId="20" xfId="56" applyFont="1" applyBorder="1" applyAlignment="1">
      <alignment horizontal="center" vertical="center"/>
      <protection/>
    </xf>
    <xf numFmtId="168" fontId="15" fillId="0" borderId="21" xfId="56" applyNumberFormat="1" applyFont="1" applyBorder="1" applyAlignment="1">
      <alignment horizontal="right" vertical="center"/>
      <protection/>
    </xf>
    <xf numFmtId="0" fontId="16" fillId="0" borderId="21" xfId="56" applyFont="1" applyBorder="1" applyAlignment="1">
      <alignment horizontal="center" vertical="center"/>
      <protection/>
    </xf>
    <xf numFmtId="0" fontId="17" fillId="0" borderId="21" xfId="56" applyFont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Pénznem 2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36.421875" style="18" customWidth="1"/>
    <col min="2" max="2" width="10.7109375" style="18" customWidth="1"/>
    <col min="3" max="4" width="15.7109375" style="18" customWidth="1"/>
    <col min="5" max="16384" width="9.140625" style="18" customWidth="1"/>
  </cols>
  <sheetData>
    <row r="1" spans="1:4" s="17" customFormat="1" ht="15.75">
      <c r="A1" s="122"/>
      <c r="B1" s="116"/>
      <c r="C1" s="116"/>
      <c r="D1" s="116"/>
    </row>
    <row r="2" spans="1:4" s="17" customFormat="1" ht="15.75">
      <c r="A2" s="122"/>
      <c r="B2" s="116"/>
      <c r="C2" s="116"/>
      <c r="D2" s="116"/>
    </row>
    <row r="3" spans="1:4" s="17" customFormat="1" ht="15.75">
      <c r="A3" s="122"/>
      <c r="B3" s="116"/>
      <c r="C3" s="116"/>
      <c r="D3" s="116"/>
    </row>
    <row r="4" spans="1:4" ht="15.75">
      <c r="A4" s="115"/>
      <c r="B4" s="116"/>
      <c r="C4" s="116"/>
      <c r="D4" s="116"/>
    </row>
    <row r="5" spans="1:4" ht="15.75">
      <c r="A5" s="115"/>
      <c r="B5" s="116"/>
      <c r="C5" s="116"/>
      <c r="D5" s="116"/>
    </row>
    <row r="6" spans="1:4" ht="15.75">
      <c r="A6" s="115"/>
      <c r="B6" s="116"/>
      <c r="C6" s="116"/>
      <c r="D6" s="116"/>
    </row>
    <row r="7" spans="1:4" ht="15.75">
      <c r="A7" s="115"/>
      <c r="B7" s="116"/>
      <c r="C7" s="116"/>
      <c r="D7" s="116"/>
    </row>
    <row r="9" spans="1:3" ht="15.75">
      <c r="A9" s="18" t="s">
        <v>151</v>
      </c>
      <c r="C9" s="18" t="s">
        <v>152</v>
      </c>
    </row>
    <row r="10" spans="1:3" ht="15.75">
      <c r="A10" s="18" t="s">
        <v>153</v>
      </c>
      <c r="C10" s="18" t="s">
        <v>152</v>
      </c>
    </row>
    <row r="11" spans="1:3" ht="15.75">
      <c r="A11" s="18" t="s">
        <v>154</v>
      </c>
      <c r="C11" s="18" t="s">
        <v>155</v>
      </c>
    </row>
    <row r="12" spans="1:3" ht="15.75">
      <c r="A12" s="18" t="s">
        <v>152</v>
      </c>
      <c r="C12" s="18" t="s">
        <v>156</v>
      </c>
    </row>
    <row r="13" ht="15.75">
      <c r="A13" s="18" t="s">
        <v>152</v>
      </c>
    </row>
    <row r="14" spans="1:3" ht="15.75">
      <c r="A14" s="18" t="s">
        <v>152</v>
      </c>
      <c r="C14" s="18" t="s">
        <v>152</v>
      </c>
    </row>
    <row r="15" spans="1:3" ht="15.75">
      <c r="A15" s="18" t="s">
        <v>157</v>
      </c>
      <c r="C15" s="18" t="s">
        <v>152</v>
      </c>
    </row>
    <row r="16" ht="15.75">
      <c r="A16" s="18" t="s">
        <v>234</v>
      </c>
    </row>
    <row r="17" ht="15.75">
      <c r="A17" s="18" t="s">
        <v>169</v>
      </c>
    </row>
    <row r="18" ht="15.75">
      <c r="A18" s="18" t="s">
        <v>158</v>
      </c>
    </row>
    <row r="19" ht="15.75">
      <c r="A19" s="18" t="s">
        <v>159</v>
      </c>
    </row>
    <row r="20" ht="15.75">
      <c r="A20" s="18" t="s">
        <v>158</v>
      </c>
    </row>
    <row r="22" spans="1:4" ht="15.75">
      <c r="A22" s="117" t="s">
        <v>160</v>
      </c>
      <c r="B22" s="118"/>
      <c r="C22" s="118"/>
      <c r="D22" s="118"/>
    </row>
    <row r="23" spans="1:4" ht="15.75">
      <c r="A23" s="13" t="s">
        <v>161</v>
      </c>
      <c r="B23" s="13"/>
      <c r="C23" s="16" t="s">
        <v>162</v>
      </c>
      <c r="D23" s="16" t="s">
        <v>163</v>
      </c>
    </row>
    <row r="24" spans="1:4" ht="15.75">
      <c r="A24" s="13" t="s">
        <v>164</v>
      </c>
      <c r="B24" s="13"/>
      <c r="C24" s="20">
        <f>+Összesítő!B15+Összeítő!F26</f>
        <v>0</v>
      </c>
      <c r="D24" s="20">
        <f>+Összesítő!C15+Összeítő!H26</f>
        <v>0</v>
      </c>
    </row>
    <row r="25" spans="1:4" s="19" customFormat="1" ht="15.75">
      <c r="A25" s="102" t="s">
        <v>222</v>
      </c>
      <c r="B25" s="102"/>
      <c r="C25" s="103"/>
      <c r="D25" s="103">
        <f>+C24+D24</f>
        <v>0</v>
      </c>
    </row>
    <row r="26" spans="1:4" s="104" customFormat="1" ht="15.75">
      <c r="A26" s="102" t="s">
        <v>232</v>
      </c>
      <c r="B26" s="110">
        <v>0.05</v>
      </c>
      <c r="C26" s="103"/>
      <c r="D26" s="103">
        <f>+D25*B26</f>
        <v>0</v>
      </c>
    </row>
    <row r="27" spans="1:4" s="104" customFormat="1" ht="15.75">
      <c r="A27" s="102" t="s">
        <v>233</v>
      </c>
      <c r="B27" s="110"/>
      <c r="C27" s="103"/>
      <c r="D27" s="103">
        <f>+D26+D25</f>
        <v>0</v>
      </c>
    </row>
    <row r="28" spans="1:4" ht="15.75">
      <c r="A28" s="13" t="s">
        <v>165</v>
      </c>
      <c r="B28" s="14">
        <v>0.27</v>
      </c>
      <c r="C28" s="119">
        <f>+D27*B28</f>
        <v>0</v>
      </c>
      <c r="D28" s="119"/>
    </row>
    <row r="29" spans="1:4" ht="15.75">
      <c r="A29" s="13" t="s">
        <v>166</v>
      </c>
      <c r="B29" s="13"/>
      <c r="C29" s="120">
        <f>+C28+D25</f>
        <v>0</v>
      </c>
      <c r="D29" s="120"/>
    </row>
    <row r="33" spans="2:3" ht="15.75">
      <c r="B33" s="121" t="s">
        <v>167</v>
      </c>
      <c r="C33" s="121"/>
    </row>
    <row r="35" ht="15.75">
      <c r="A35" s="15"/>
    </row>
    <row r="36" ht="15.75">
      <c r="A36" s="15"/>
    </row>
    <row r="37" ht="15.75">
      <c r="A37" s="15"/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22:D22"/>
    <mergeCell ref="C28:D28"/>
    <mergeCell ref="C29:D29"/>
    <mergeCell ref="B33:C33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114</v>
      </c>
      <c r="C2" s="2" t="s">
        <v>117</v>
      </c>
      <c r="D2" s="6">
        <v>3.38</v>
      </c>
      <c r="E2" s="1" t="s">
        <v>24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115</v>
      </c>
      <c r="C4" s="2" t="s">
        <v>116</v>
      </c>
      <c r="D4" s="6">
        <v>2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/>
    </row>
    <row r="6" spans="1:9" ht="38.25">
      <c r="A6" s="8">
        <v>3</v>
      </c>
      <c r="B6" s="1" t="s">
        <v>230</v>
      </c>
      <c r="C6" s="2" t="s">
        <v>235</v>
      </c>
      <c r="D6" s="6">
        <v>70</v>
      </c>
      <c r="E6" s="1" t="s">
        <v>191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12.75">
      <c r="C7" s="2"/>
    </row>
    <row r="8" spans="1:9" ht="38.25">
      <c r="A8" s="8">
        <v>4</v>
      </c>
      <c r="B8" s="1" t="s">
        <v>230</v>
      </c>
      <c r="C8" s="2" t="s">
        <v>235</v>
      </c>
      <c r="D8" s="6">
        <v>141</v>
      </c>
      <c r="E8" s="1" t="s">
        <v>191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1" t="s">
        <v>119</v>
      </c>
      <c r="C2" s="2" t="s">
        <v>120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Üvegezés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6">
      <selection activeCell="J33" sqref="J33"/>
    </sheetView>
  </sheetViews>
  <sheetFormatPr defaultColWidth="9.140625" defaultRowHeight="15"/>
  <cols>
    <col min="1" max="1" width="4.28125" style="106" customWidth="1"/>
    <col min="2" max="2" width="9.28125" style="107" customWidth="1"/>
    <col min="3" max="3" width="36.7109375" style="107" customWidth="1"/>
    <col min="4" max="4" width="6.7109375" style="108" customWidth="1"/>
    <col min="5" max="5" width="6.7109375" style="107" customWidth="1"/>
    <col min="6" max="7" width="8.28125" style="108" customWidth="1"/>
    <col min="8" max="9" width="10.28125" style="108" customWidth="1"/>
    <col min="10" max="10" width="15.7109375" style="107" customWidth="1"/>
    <col min="11" max="16384" width="9.140625" style="107" customWidth="1"/>
  </cols>
  <sheetData>
    <row r="1" spans="1:9" s="105" customFormat="1" ht="25.5">
      <c r="A1" s="112" t="s">
        <v>3</v>
      </c>
      <c r="B1" s="113" t="s">
        <v>4</v>
      </c>
      <c r="C1" s="113" t="s">
        <v>5</v>
      </c>
      <c r="D1" s="114" t="s">
        <v>6</v>
      </c>
      <c r="E1" s="113" t="s">
        <v>7</v>
      </c>
      <c r="F1" s="114" t="s">
        <v>8</v>
      </c>
      <c r="G1" s="114" t="s">
        <v>9</v>
      </c>
      <c r="H1" s="114" t="s">
        <v>10</v>
      </c>
      <c r="I1" s="114" t="s">
        <v>11</v>
      </c>
    </row>
    <row r="2" spans="1:9" ht="63.75">
      <c r="A2" s="106">
        <v>1</v>
      </c>
      <c r="B2" s="107" t="s">
        <v>122</v>
      </c>
      <c r="C2" s="111" t="s">
        <v>123</v>
      </c>
      <c r="D2" s="108">
        <v>2890</v>
      </c>
      <c r="E2" s="107" t="s">
        <v>24</v>
      </c>
      <c r="F2" s="108">
        <v>0</v>
      </c>
      <c r="G2" s="108">
        <v>0</v>
      </c>
      <c r="H2" s="108">
        <f>ROUND(D2*F2,0)</f>
        <v>0</v>
      </c>
      <c r="I2" s="108">
        <f>ROUND(D2*G2,0)</f>
        <v>0</v>
      </c>
    </row>
    <row r="4" spans="1:9" ht="51">
      <c r="A4" s="106">
        <v>2</v>
      </c>
      <c r="B4" s="107" t="s">
        <v>124</v>
      </c>
      <c r="C4" s="111" t="s">
        <v>125</v>
      </c>
      <c r="D4" s="108">
        <v>33.66</v>
      </c>
      <c r="E4" s="107" t="s">
        <v>24</v>
      </c>
      <c r="F4" s="108">
        <v>0</v>
      </c>
      <c r="G4" s="108">
        <v>0</v>
      </c>
      <c r="H4" s="108">
        <f>ROUND(D4*F4,0)</f>
        <v>0</v>
      </c>
      <c r="I4" s="108">
        <f>ROUND(D4*G4,0)</f>
        <v>0</v>
      </c>
    </row>
    <row r="6" spans="1:9" ht="76.5">
      <c r="A6" s="106">
        <v>3</v>
      </c>
      <c r="B6" s="107" t="s">
        <v>126</v>
      </c>
      <c r="C6" s="111" t="s">
        <v>127</v>
      </c>
      <c r="D6" s="108">
        <v>2890</v>
      </c>
      <c r="E6" s="107" t="s">
        <v>24</v>
      </c>
      <c r="F6" s="108">
        <v>0</v>
      </c>
      <c r="G6" s="108">
        <v>0</v>
      </c>
      <c r="H6" s="108">
        <f>ROUND(D6*F6,0)</f>
        <v>0</v>
      </c>
      <c r="I6" s="108">
        <f>ROUND(D6*G6,0)</f>
        <v>0</v>
      </c>
    </row>
    <row r="7" ht="12.75">
      <c r="C7" s="111" t="s">
        <v>128</v>
      </c>
    </row>
    <row r="9" spans="1:9" ht="51">
      <c r="A9" s="106">
        <v>4</v>
      </c>
      <c r="B9" s="107" t="s">
        <v>129</v>
      </c>
      <c r="C9" s="111" t="s">
        <v>130</v>
      </c>
      <c r="D9" s="108">
        <v>33.66</v>
      </c>
      <c r="E9" s="107" t="s">
        <v>24</v>
      </c>
      <c r="F9" s="108">
        <v>0</v>
      </c>
      <c r="G9" s="108">
        <v>0</v>
      </c>
      <c r="H9" s="108">
        <f>ROUND(D9*F9,0)</f>
        <v>0</v>
      </c>
      <c r="I9" s="108">
        <f>ROUND(D9*G9,0)</f>
        <v>0</v>
      </c>
    </row>
    <row r="11" spans="1:9" ht="51">
      <c r="A11" s="106">
        <v>5</v>
      </c>
      <c r="B11" s="107" t="s">
        <v>131</v>
      </c>
      <c r="C11" s="111" t="s">
        <v>132</v>
      </c>
      <c r="D11" s="108">
        <v>33.66</v>
      </c>
      <c r="E11" s="107" t="s">
        <v>24</v>
      </c>
      <c r="F11" s="108">
        <v>0</v>
      </c>
      <c r="G11" s="108">
        <v>0</v>
      </c>
      <c r="H11" s="108">
        <f>ROUND(D11*F11,0)</f>
        <v>0</v>
      </c>
      <c r="I11" s="108">
        <f>ROUND(D11*G11,0)</f>
        <v>0</v>
      </c>
    </row>
    <row r="13" spans="1:9" ht="51">
      <c r="A13" s="106">
        <v>6</v>
      </c>
      <c r="B13" s="107" t="s">
        <v>133</v>
      </c>
      <c r="C13" s="111" t="s">
        <v>134</v>
      </c>
      <c r="D13" s="108">
        <v>366.69</v>
      </c>
      <c r="E13" s="107" t="s">
        <v>24</v>
      </c>
      <c r="F13" s="108">
        <v>0</v>
      </c>
      <c r="G13" s="108">
        <v>0</v>
      </c>
      <c r="H13" s="108">
        <f>ROUND(D13*F13,0)</f>
        <v>0</v>
      </c>
      <c r="I13" s="108">
        <f>ROUND(D13*G13,0)</f>
        <v>0</v>
      </c>
    </row>
    <row r="15" spans="1:9" ht="51">
      <c r="A15" s="106">
        <v>7</v>
      </c>
      <c r="C15" s="111" t="s">
        <v>168</v>
      </c>
      <c r="D15" s="108">
        <v>40.5</v>
      </c>
      <c r="E15" s="107" t="s">
        <v>24</v>
      </c>
      <c r="F15" s="108">
        <v>0</v>
      </c>
      <c r="G15" s="108">
        <v>0</v>
      </c>
      <c r="H15" s="108">
        <f>ROUND(D15*F15,0)</f>
        <v>0</v>
      </c>
      <c r="I15" s="108">
        <f>ROUND(D15*G15,0)</f>
        <v>0</v>
      </c>
    </row>
    <row r="17" spans="1:9" ht="51">
      <c r="A17" s="106">
        <v>8</v>
      </c>
      <c r="B17" s="107" t="s">
        <v>135</v>
      </c>
      <c r="C17" s="111" t="s">
        <v>136</v>
      </c>
      <c r="D17" s="108">
        <v>366.69</v>
      </c>
      <c r="E17" s="107" t="s">
        <v>24</v>
      </c>
      <c r="F17" s="108">
        <v>0</v>
      </c>
      <c r="G17" s="108">
        <v>0</v>
      </c>
      <c r="H17" s="108">
        <f>ROUND(D17*F17,0)</f>
        <v>0</v>
      </c>
      <c r="I17" s="108">
        <f>ROUND(D17*G17,0)</f>
        <v>0</v>
      </c>
    </row>
    <row r="18" ht="12.75">
      <c r="C18" s="111"/>
    </row>
    <row r="19" spans="1:9" ht="76.5">
      <c r="A19" s="106">
        <v>9</v>
      </c>
      <c r="B19" s="107" t="s">
        <v>230</v>
      </c>
      <c r="C19" s="107" t="s">
        <v>231</v>
      </c>
      <c r="D19" s="108">
        <v>773</v>
      </c>
      <c r="E19" s="107" t="s">
        <v>191</v>
      </c>
      <c r="F19" s="108">
        <v>0</v>
      </c>
      <c r="G19" s="108">
        <v>0</v>
      </c>
      <c r="H19" s="108">
        <f>ROUND(D19*F19,0)</f>
        <v>0</v>
      </c>
      <c r="I19" s="108">
        <f>ROUND(D19*G19,0)</f>
        <v>0</v>
      </c>
    </row>
    <row r="21" spans="1:9" s="109" customFormat="1" ht="12.75">
      <c r="A21" s="112"/>
      <c r="B21" s="113"/>
      <c r="C21" s="113" t="s">
        <v>15</v>
      </c>
      <c r="D21" s="114"/>
      <c r="E21" s="113"/>
      <c r="F21" s="114"/>
      <c r="G21" s="114"/>
      <c r="H21" s="114">
        <f>ROUND(SUM(H2:H20),0)</f>
        <v>0</v>
      </c>
      <c r="I21" s="114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138</v>
      </c>
      <c r="C2" s="2" t="s">
        <v>139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141</v>
      </c>
      <c r="C2" s="2" t="s">
        <v>143</v>
      </c>
      <c r="D2" s="6">
        <v>1</v>
      </c>
      <c r="E2" s="1" t="s">
        <v>142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Takarítási munka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145</v>
      </c>
      <c r="C2" s="2" t="s">
        <v>146</v>
      </c>
      <c r="D2" s="6">
        <v>8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3</v>
      </c>
      <c r="B4" s="1" t="s">
        <v>147</v>
      </c>
      <c r="C4" s="2" t="s">
        <v>148</v>
      </c>
      <c r="D4" s="6">
        <v>391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Belsőépítészet, díszítéstechnika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4">
      <selection activeCell="N24" sqref="N24"/>
    </sheetView>
  </sheetViews>
  <sheetFormatPr defaultColWidth="9.140625" defaultRowHeight="15"/>
  <cols>
    <col min="1" max="1" width="4.7109375" style="21" customWidth="1"/>
    <col min="2" max="2" width="14.28125" style="21" customWidth="1"/>
    <col min="3" max="3" width="11.57421875" style="21" customWidth="1"/>
    <col min="4" max="4" width="6.7109375" style="23" customWidth="1"/>
    <col min="5" max="5" width="8.8515625" style="24" customWidth="1"/>
    <col min="6" max="6" width="14.00390625" style="25" customWidth="1"/>
    <col min="7" max="7" width="13.7109375" style="26" customWidth="1"/>
    <col min="8" max="8" width="13.00390625" style="26" customWidth="1"/>
    <col min="9" max="16384" width="9.140625" style="21" customWidth="1"/>
  </cols>
  <sheetData>
    <row r="1" spans="2:3" ht="12.75" customHeight="1">
      <c r="B1" s="22"/>
      <c r="C1" s="22"/>
    </row>
    <row r="2" spans="1:8" ht="24.75" customHeight="1" thickBot="1">
      <c r="A2" s="123" t="s">
        <v>170</v>
      </c>
      <c r="B2" s="123"/>
      <c r="C2" s="123"/>
      <c r="D2" s="123"/>
      <c r="E2" s="123"/>
      <c r="F2" s="123"/>
      <c r="G2" s="123"/>
      <c r="H2" s="123"/>
    </row>
    <row r="3" spans="2:3" ht="12.75" customHeight="1" thickTop="1">
      <c r="B3" s="22"/>
      <c r="C3" s="22"/>
    </row>
    <row r="4" spans="2:3" ht="12.75" customHeight="1">
      <c r="B4" s="22"/>
      <c r="C4" s="22"/>
    </row>
    <row r="5" spans="2:3" ht="12.75" customHeight="1">
      <c r="B5" s="22"/>
      <c r="C5" s="22"/>
    </row>
    <row r="6" spans="2:3" ht="12.75" customHeight="1">
      <c r="B6" s="22"/>
      <c r="C6" s="22"/>
    </row>
    <row r="7" spans="2:3" ht="12.75" customHeight="1">
      <c r="B7" s="22"/>
      <c r="C7" s="22"/>
    </row>
    <row r="8" spans="2:8" s="27" customFormat="1" ht="15" customHeight="1">
      <c r="B8" s="28" t="s">
        <v>171</v>
      </c>
      <c r="C8" s="29" t="s">
        <v>172</v>
      </c>
      <c r="D8" s="30"/>
      <c r="E8" s="31"/>
      <c r="F8" s="32"/>
      <c r="G8" s="33"/>
      <c r="H8" s="33"/>
    </row>
    <row r="9" spans="2:8" s="27" customFormat="1" ht="15" customHeight="1">
      <c r="B9" s="34"/>
      <c r="C9" s="27" t="s">
        <v>173</v>
      </c>
      <c r="D9" s="30"/>
      <c r="E9" s="31"/>
      <c r="F9" s="35"/>
      <c r="G9" s="33"/>
      <c r="H9" s="33"/>
    </row>
    <row r="10" spans="2:8" s="27" customFormat="1" ht="15" customHeight="1">
      <c r="B10" s="34"/>
      <c r="C10" s="29" t="s">
        <v>174</v>
      </c>
      <c r="D10" s="30"/>
      <c r="E10" s="31"/>
      <c r="F10" s="35"/>
      <c r="G10" s="33"/>
      <c r="H10" s="33"/>
    </row>
    <row r="11" spans="2:8" s="27" customFormat="1" ht="12.75" customHeight="1">
      <c r="B11" s="34"/>
      <c r="C11" s="34"/>
      <c r="D11" s="30"/>
      <c r="E11" s="31"/>
      <c r="F11" s="35"/>
      <c r="G11" s="33"/>
      <c r="H11" s="33"/>
    </row>
    <row r="12" spans="4:8" s="27" customFormat="1" ht="12.75" customHeight="1">
      <c r="D12" s="30"/>
      <c r="E12" s="31"/>
      <c r="F12" s="35"/>
      <c r="G12" s="33"/>
      <c r="H12" s="33"/>
    </row>
    <row r="13" spans="2:8" s="27" customFormat="1" ht="15" customHeight="1">
      <c r="B13" s="27" t="s">
        <v>175</v>
      </c>
      <c r="C13" s="36">
        <v>43166</v>
      </c>
      <c r="D13" s="30"/>
      <c r="E13" s="31"/>
      <c r="F13" s="35"/>
      <c r="G13" s="33"/>
      <c r="H13" s="33"/>
    </row>
    <row r="14" spans="4:8" s="27" customFormat="1" ht="12.75" customHeight="1">
      <c r="D14" s="30"/>
      <c r="E14" s="31"/>
      <c r="F14" s="35"/>
      <c r="G14" s="33"/>
      <c r="H14" s="33"/>
    </row>
    <row r="15" spans="4:8" s="27" customFormat="1" ht="12.75" customHeight="1">
      <c r="D15" s="30"/>
      <c r="E15" s="31"/>
      <c r="F15" s="35"/>
      <c r="G15" s="33"/>
      <c r="H15" s="33"/>
    </row>
    <row r="16" spans="2:8" s="27" customFormat="1" ht="15" customHeight="1">
      <c r="B16" s="37" t="s">
        <v>176</v>
      </c>
      <c r="C16" s="29" t="s">
        <v>177</v>
      </c>
      <c r="E16" s="31"/>
      <c r="F16" s="35"/>
      <c r="G16" s="33"/>
      <c r="H16" s="33"/>
    </row>
    <row r="17" spans="4:8" s="27" customFormat="1" ht="15" customHeight="1">
      <c r="D17" s="30"/>
      <c r="E17" s="31"/>
      <c r="F17" s="35"/>
      <c r="G17" s="33"/>
      <c r="H17" s="33"/>
    </row>
    <row r="18" spans="4:8" s="27" customFormat="1" ht="12.75" customHeight="1">
      <c r="D18" s="30"/>
      <c r="E18" s="31"/>
      <c r="F18" s="35"/>
      <c r="G18" s="33"/>
      <c r="H18" s="33"/>
    </row>
    <row r="19" spans="4:8" s="27" customFormat="1" ht="12.75" customHeight="1">
      <c r="D19" s="30"/>
      <c r="E19" s="31"/>
      <c r="F19" s="35"/>
      <c r="G19" s="33"/>
      <c r="H19" s="33"/>
    </row>
    <row r="20" ht="12.75" customHeight="1"/>
    <row r="21" ht="12.75" customHeight="1"/>
    <row r="22" ht="12.75" customHeight="1"/>
    <row r="23" spans="1:8" s="42" customFormat="1" ht="19.5" customHeight="1">
      <c r="A23" s="38"/>
      <c r="B23" s="38" t="s">
        <v>178</v>
      </c>
      <c r="C23" s="38"/>
      <c r="D23" s="39"/>
      <c r="E23" s="40"/>
      <c r="F23" s="41" t="s">
        <v>162</v>
      </c>
      <c r="G23" s="41"/>
      <c r="H23" s="41" t="s">
        <v>163</v>
      </c>
    </row>
    <row r="24" spans="1:8" s="37" customFormat="1" ht="12.75" customHeight="1">
      <c r="A24" s="43"/>
      <c r="B24" s="43"/>
      <c r="C24" s="43"/>
      <c r="D24" s="44"/>
      <c r="E24" s="45"/>
      <c r="F24" s="46"/>
      <c r="G24" s="46"/>
      <c r="H24" s="46"/>
    </row>
    <row r="25" spans="1:8" s="37" customFormat="1" ht="30" customHeight="1">
      <c r="A25" s="47"/>
      <c r="B25" s="124" t="str">
        <f>C16</f>
        <v>Folyosók,közlekedők és lépcsők világítás felújítása</v>
      </c>
      <c r="C25" s="124"/>
      <c r="D25" s="48"/>
      <c r="E25" s="48"/>
      <c r="F25" s="49">
        <f>KTV!G39</f>
        <v>0</v>
      </c>
      <c r="G25" s="49"/>
      <c r="H25" s="49">
        <f>KTV!H39</f>
        <v>0</v>
      </c>
    </row>
    <row r="26" spans="1:8" s="42" customFormat="1" ht="19.5" customHeight="1">
      <c r="A26" s="50"/>
      <c r="B26" s="51" t="s">
        <v>150</v>
      </c>
      <c r="C26" s="52"/>
      <c r="D26" s="53"/>
      <c r="E26" s="54"/>
      <c r="F26" s="55">
        <f>SUM(F25:F25)</f>
        <v>0</v>
      </c>
      <c r="G26" s="55"/>
      <c r="H26" s="55">
        <f>SUM(H25:H25)</f>
        <v>0</v>
      </c>
    </row>
    <row r="27" spans="1:8" s="42" customFormat="1" ht="19.5" customHeight="1">
      <c r="A27" s="50"/>
      <c r="B27" s="51" t="s">
        <v>150</v>
      </c>
      <c r="C27" s="52"/>
      <c r="D27" s="53"/>
      <c r="E27" s="54"/>
      <c r="F27" s="56"/>
      <c r="G27" s="56">
        <f>F26+H26</f>
        <v>0</v>
      </c>
      <c r="H27" s="56"/>
    </row>
    <row r="28" spans="1:8" s="42" customFormat="1" ht="19.5" customHeight="1">
      <c r="A28" s="57"/>
      <c r="B28" s="58" t="s">
        <v>179</v>
      </c>
      <c r="C28" s="59"/>
      <c r="D28" s="60"/>
      <c r="E28" s="61"/>
      <c r="F28" s="56"/>
      <c r="G28" s="56">
        <f>G29-G27</f>
        <v>0</v>
      </c>
      <c r="H28" s="56"/>
    </row>
    <row r="29" spans="1:8" s="42" customFormat="1" ht="19.5" customHeight="1" thickBot="1">
      <c r="A29" s="62"/>
      <c r="B29" s="63" t="s">
        <v>150</v>
      </c>
      <c r="C29" s="64"/>
      <c r="D29" s="65"/>
      <c r="E29" s="66"/>
      <c r="F29" s="67"/>
      <c r="G29" s="67">
        <f>G27*1.27</f>
        <v>0</v>
      </c>
      <c r="H29" s="67"/>
    </row>
    <row r="30" spans="1:8" s="37" customFormat="1" ht="12.75" customHeight="1" thickTop="1">
      <c r="A30" s="47"/>
      <c r="B30" s="47"/>
      <c r="C30" s="47"/>
      <c r="D30" s="68"/>
      <c r="E30" s="69"/>
      <c r="F30" s="70"/>
      <c r="G30" s="46"/>
      <c r="H30" s="46"/>
    </row>
    <row r="31" ht="12.75" customHeight="1"/>
    <row r="32" spans="1:8" ht="34.5" customHeight="1">
      <c r="A32" s="125" t="s">
        <v>180</v>
      </c>
      <c r="B32" s="125"/>
      <c r="C32" s="125"/>
      <c r="D32" s="125"/>
      <c r="E32" s="125"/>
      <c r="F32" s="125"/>
      <c r="G32" s="125"/>
      <c r="H32" s="125"/>
    </row>
    <row r="33" spans="1:8" ht="12.75" customHeight="1">
      <c r="A33" s="71"/>
      <c r="B33" s="72"/>
      <c r="C33" s="72"/>
      <c r="D33" s="73"/>
      <c r="E33" s="74"/>
      <c r="F33" s="75"/>
      <c r="G33" s="76"/>
      <c r="H33" s="76"/>
    </row>
    <row r="34" spans="1:8" ht="17.25">
      <c r="A34" s="77"/>
      <c r="B34" s="78"/>
      <c r="C34" s="77"/>
      <c r="D34" s="77"/>
      <c r="E34" s="77"/>
      <c r="F34" s="77"/>
      <c r="G34" s="77"/>
      <c r="H34" s="77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>
      <c r="G40" s="79"/>
    </row>
    <row r="41" spans="5:7" ht="12.75" customHeight="1">
      <c r="E41" s="80" t="s">
        <v>181</v>
      </c>
      <c r="G41" s="81" t="s">
        <v>182</v>
      </c>
    </row>
  </sheetData>
  <sheetProtection selectLockedCells="1" selectUnlockedCells="1"/>
  <mergeCells count="3">
    <mergeCell ref="A2:H2"/>
    <mergeCell ref="B25:C25"/>
    <mergeCell ref="A32:H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26">
      <selection activeCell="L33" sqref="L33"/>
    </sheetView>
  </sheetViews>
  <sheetFormatPr defaultColWidth="8.7109375" defaultRowHeight="15"/>
  <cols>
    <col min="1" max="1" width="3.7109375" style="21" customWidth="1"/>
    <col min="2" max="2" width="7.421875" style="21" customWidth="1"/>
    <col min="3" max="3" width="9.8515625" style="21" customWidth="1"/>
    <col min="4" max="4" width="57.57421875" style="95" customWidth="1"/>
    <col min="5" max="5" width="12.421875" style="21" customWidth="1"/>
    <col min="6" max="6" width="13.7109375" style="21" customWidth="1"/>
    <col min="7" max="7" width="12.8515625" style="21" customWidth="1"/>
    <col min="8" max="8" width="13.7109375" style="21" customWidth="1"/>
    <col min="9" max="16" width="8.7109375" style="21" customWidth="1"/>
    <col min="17" max="17" width="11.00390625" style="21" customWidth="1"/>
    <col min="18" max="16384" width="8.7109375" style="21" customWidth="1"/>
  </cols>
  <sheetData>
    <row r="1" spans="1:9" ht="15.75">
      <c r="A1" s="126" t="s">
        <v>183</v>
      </c>
      <c r="B1" s="126"/>
      <c r="C1" s="126"/>
      <c r="D1" s="126"/>
      <c r="E1" s="126"/>
      <c r="F1" s="126"/>
      <c r="G1" s="126"/>
      <c r="H1" s="126"/>
      <c r="I1" s="126"/>
    </row>
    <row r="2" spans="1:9" ht="15">
      <c r="A2" s="127">
        <f>Összeítő!C13</f>
        <v>43166</v>
      </c>
      <c r="B2" s="127"/>
      <c r="C2" s="127"/>
      <c r="D2" s="127"/>
      <c r="E2" s="127"/>
      <c r="F2" s="127"/>
      <c r="G2" s="127"/>
      <c r="H2" s="127"/>
      <c r="I2" s="127"/>
    </row>
    <row r="3" spans="1:9" ht="20.25">
      <c r="A3" s="128" t="str">
        <f>Összeítő!C8</f>
        <v>Budapest Főváros X.kerületi Önkormányzat </v>
      </c>
      <c r="B3" s="128"/>
      <c r="C3" s="128"/>
      <c r="D3" s="128"/>
      <c r="E3" s="128"/>
      <c r="F3" s="128"/>
      <c r="G3" s="128"/>
      <c r="H3" s="128"/>
      <c r="I3" s="128"/>
    </row>
    <row r="4" spans="1:9" ht="20.25">
      <c r="A4" s="128" t="str">
        <f>Összeítő!C9</f>
        <v>Kőbánya Polgármesteri Hivatal, 1102 Budapest Szent lászló tér 29</v>
      </c>
      <c r="B4" s="128"/>
      <c r="C4" s="128"/>
      <c r="D4" s="128"/>
      <c r="E4" s="128"/>
      <c r="F4" s="128"/>
      <c r="G4" s="128"/>
      <c r="H4" s="128"/>
      <c r="I4" s="128"/>
    </row>
    <row r="5" spans="1:9" ht="16.5">
      <c r="A5" s="129" t="str">
        <f>Összeítő!C16</f>
        <v>Folyosók,közlekedők és lépcsők világítás felújítása</v>
      </c>
      <c r="B5" s="129"/>
      <c r="C5" s="129"/>
      <c r="D5" s="129"/>
      <c r="E5" s="129"/>
      <c r="F5" s="129"/>
      <c r="G5" s="129"/>
      <c r="H5" s="129"/>
      <c r="I5" s="129"/>
    </row>
    <row r="6" spans="1:9" ht="47.25">
      <c r="A6" s="82" t="s">
        <v>3</v>
      </c>
      <c r="B6" s="83" t="s">
        <v>6</v>
      </c>
      <c r="C6" s="83" t="s">
        <v>7</v>
      </c>
      <c r="D6" s="83" t="s">
        <v>184</v>
      </c>
      <c r="E6" s="83" t="s">
        <v>8</v>
      </c>
      <c r="F6" s="83" t="s">
        <v>9</v>
      </c>
      <c r="G6" s="83" t="s">
        <v>10</v>
      </c>
      <c r="H6" s="83" t="s">
        <v>11</v>
      </c>
      <c r="I6" s="84"/>
    </row>
    <row r="7" spans="1:8" ht="15.75">
      <c r="A7" s="85"/>
      <c r="B7" s="85"/>
      <c r="C7" s="86"/>
      <c r="D7" s="87" t="s">
        <v>185</v>
      </c>
      <c r="E7" s="88"/>
      <c r="F7" s="88"/>
      <c r="G7" s="88"/>
      <c r="H7" s="89"/>
    </row>
    <row r="8" spans="1:8" ht="15.75">
      <c r="A8" s="85"/>
      <c r="B8" s="90">
        <v>1</v>
      </c>
      <c r="C8" s="21" t="s">
        <v>186</v>
      </c>
      <c r="D8" s="91" t="s">
        <v>187</v>
      </c>
      <c r="E8" s="88"/>
      <c r="F8" s="88">
        <v>0</v>
      </c>
      <c r="G8" s="88">
        <f>B8*E8</f>
        <v>0</v>
      </c>
      <c r="H8" s="89">
        <f>B8*F8</f>
        <v>0</v>
      </c>
    </row>
    <row r="9" spans="1:9" ht="15.75">
      <c r="A9" s="85"/>
      <c r="B9" s="90">
        <v>1</v>
      </c>
      <c r="C9" s="21" t="s">
        <v>186</v>
      </c>
      <c r="D9" s="91" t="s">
        <v>188</v>
      </c>
      <c r="E9" s="88"/>
      <c r="F9" s="88">
        <v>0</v>
      </c>
      <c r="G9" s="88">
        <f>B9*E9</f>
        <v>0</v>
      </c>
      <c r="H9" s="89">
        <f>B9*F9</f>
        <v>0</v>
      </c>
      <c r="I9" s="92"/>
    </row>
    <row r="10" spans="2:8" ht="15.75">
      <c r="B10" s="90">
        <v>1</v>
      </c>
      <c r="C10" s="21" t="s">
        <v>186</v>
      </c>
      <c r="D10" s="91" t="s">
        <v>189</v>
      </c>
      <c r="E10" s="88"/>
      <c r="F10" s="88">
        <v>0</v>
      </c>
      <c r="G10" s="88">
        <f>B10*E10</f>
        <v>0</v>
      </c>
      <c r="H10" s="89">
        <f>B10*F10</f>
        <v>0</v>
      </c>
    </row>
    <row r="11" spans="2:8" ht="15.75">
      <c r="B11" s="90" t="s">
        <v>174</v>
      </c>
      <c r="D11" s="93" t="s">
        <v>190</v>
      </c>
      <c r="E11" s="88"/>
      <c r="F11" s="88"/>
      <c r="G11" s="88"/>
      <c r="H11" s="89"/>
    </row>
    <row r="12" spans="2:17" ht="90">
      <c r="B12" s="94">
        <v>237</v>
      </c>
      <c r="C12" s="21" t="s">
        <v>191</v>
      </c>
      <c r="D12" s="95" t="s">
        <v>192</v>
      </c>
      <c r="E12" s="88">
        <v>0</v>
      </c>
      <c r="F12" s="88">
        <v>0</v>
      </c>
      <c r="G12" s="88">
        <f>B12*E12</f>
        <v>0</v>
      </c>
      <c r="H12" s="89">
        <f>B12*F12</f>
        <v>0</v>
      </c>
      <c r="Q12" s="96"/>
    </row>
    <row r="13" spans="2:17" ht="75">
      <c r="B13" s="94">
        <v>93</v>
      </c>
      <c r="C13" s="21" t="s">
        <v>191</v>
      </c>
      <c r="D13" s="95" t="s">
        <v>193</v>
      </c>
      <c r="E13" s="88">
        <v>0</v>
      </c>
      <c r="F13" s="88">
        <v>0</v>
      </c>
      <c r="G13" s="88">
        <f>B13*E13</f>
        <v>0</v>
      </c>
      <c r="H13" s="89">
        <f>B13*F13</f>
        <v>0</v>
      </c>
      <c r="Q13" s="96"/>
    </row>
    <row r="14" spans="2:8" ht="15">
      <c r="B14" s="94">
        <v>133</v>
      </c>
      <c r="C14" s="21" t="s">
        <v>191</v>
      </c>
      <c r="D14" s="95" t="s">
        <v>194</v>
      </c>
      <c r="E14" s="88">
        <v>0</v>
      </c>
      <c r="F14" s="88">
        <v>0</v>
      </c>
      <c r="G14" s="88">
        <f>B14*E14</f>
        <v>0</v>
      </c>
      <c r="H14" s="89">
        <f>B14*F14</f>
        <v>0</v>
      </c>
    </row>
    <row r="15" spans="2:8" ht="15">
      <c r="B15" s="94"/>
      <c r="D15" s="97" t="s">
        <v>195</v>
      </c>
      <c r="E15" s="88"/>
      <c r="F15" s="88"/>
      <c r="G15" s="88"/>
      <c r="H15" s="98"/>
    </row>
    <row r="16" spans="2:8" ht="75">
      <c r="B16" s="94">
        <v>369</v>
      </c>
      <c r="C16" s="21" t="s">
        <v>191</v>
      </c>
      <c r="D16" s="95" t="s">
        <v>196</v>
      </c>
      <c r="E16" s="88">
        <v>0</v>
      </c>
      <c r="F16" s="88">
        <v>0</v>
      </c>
      <c r="G16" s="88">
        <f>B16*E16</f>
        <v>0</v>
      </c>
      <c r="H16" s="98">
        <f>B16*F16</f>
        <v>0</v>
      </c>
    </row>
    <row r="17" spans="2:8" ht="75" customHeight="1">
      <c r="B17" s="94">
        <v>1177</v>
      </c>
      <c r="C17" s="21" t="s">
        <v>191</v>
      </c>
      <c r="D17" s="95" t="s">
        <v>197</v>
      </c>
      <c r="E17" s="88">
        <v>0</v>
      </c>
      <c r="F17" s="88">
        <v>0</v>
      </c>
      <c r="G17" s="88">
        <f>B17*E17</f>
        <v>0</v>
      </c>
      <c r="H17" s="98">
        <f>B17*F17</f>
        <v>0</v>
      </c>
    </row>
    <row r="18" spans="2:8" ht="15">
      <c r="B18" s="94"/>
      <c r="D18" s="97" t="s">
        <v>198</v>
      </c>
      <c r="E18" s="88"/>
      <c r="F18" s="88"/>
      <c r="G18" s="88"/>
      <c r="H18" s="98"/>
    </row>
    <row r="19" spans="2:8" ht="30">
      <c r="B19" s="94">
        <v>1</v>
      </c>
      <c r="C19" s="21" t="s">
        <v>186</v>
      </c>
      <c r="D19" s="95" t="s">
        <v>199</v>
      </c>
      <c r="E19" s="88">
        <v>0</v>
      </c>
      <c r="F19" s="88">
        <v>0</v>
      </c>
      <c r="G19" s="88">
        <f>B19*E19</f>
        <v>0</v>
      </c>
      <c r="H19" s="98">
        <f>B19*F19</f>
        <v>0</v>
      </c>
    </row>
    <row r="20" spans="2:8" ht="30">
      <c r="B20" s="94">
        <v>1</v>
      </c>
      <c r="C20" s="21" t="s">
        <v>186</v>
      </c>
      <c r="D20" s="95" t="s">
        <v>200</v>
      </c>
      <c r="E20" s="88">
        <v>0</v>
      </c>
      <c r="F20" s="88">
        <v>0</v>
      </c>
      <c r="G20" s="88">
        <f>B20*E20</f>
        <v>0</v>
      </c>
      <c r="H20" s="98">
        <f>B20*F20</f>
        <v>0</v>
      </c>
    </row>
    <row r="21" spans="2:8" ht="30">
      <c r="B21" s="94">
        <v>1</v>
      </c>
      <c r="C21" s="21" t="s">
        <v>186</v>
      </c>
      <c r="D21" s="95" t="s">
        <v>201</v>
      </c>
      <c r="E21" s="88">
        <v>0</v>
      </c>
      <c r="F21" s="88">
        <v>0</v>
      </c>
      <c r="G21" s="88">
        <f>B21*E21</f>
        <v>0</v>
      </c>
      <c r="H21" s="98">
        <f>B21*F21</f>
        <v>0</v>
      </c>
    </row>
    <row r="22" spans="2:8" ht="30">
      <c r="B22" s="94">
        <v>1</v>
      </c>
      <c r="C22" s="21" t="s">
        <v>186</v>
      </c>
      <c r="D22" s="95" t="s">
        <v>202</v>
      </c>
      <c r="E22" s="88">
        <v>0</v>
      </c>
      <c r="F22" s="88">
        <v>0</v>
      </c>
      <c r="G22" s="88">
        <f>B22*E22</f>
        <v>0</v>
      </c>
      <c r="H22" s="98">
        <f>B22*F22</f>
        <v>0</v>
      </c>
    </row>
    <row r="23" spans="2:8" ht="15">
      <c r="B23" s="94"/>
      <c r="D23" s="97" t="s">
        <v>203</v>
      </c>
      <c r="E23" s="88"/>
      <c r="F23" s="88"/>
      <c r="G23" s="88"/>
      <c r="H23" s="98"/>
    </row>
    <row r="24" spans="2:8" ht="45">
      <c r="B24" s="94">
        <v>6</v>
      </c>
      <c r="C24" s="21" t="s">
        <v>13</v>
      </c>
      <c r="D24" s="95" t="s">
        <v>204</v>
      </c>
      <c r="E24" s="88">
        <v>0</v>
      </c>
      <c r="F24" s="88">
        <v>0</v>
      </c>
      <c r="G24" s="88">
        <f>B24*E24</f>
        <v>0</v>
      </c>
      <c r="H24" s="98">
        <f>B24*F24</f>
        <v>0</v>
      </c>
    </row>
    <row r="25" spans="2:8" ht="30">
      <c r="B25" s="94">
        <v>16</v>
      </c>
      <c r="C25" s="21" t="s">
        <v>13</v>
      </c>
      <c r="D25" s="95" t="s">
        <v>205</v>
      </c>
      <c r="E25" s="88">
        <v>0</v>
      </c>
      <c r="F25" s="88">
        <v>0</v>
      </c>
      <c r="G25" s="88">
        <f>B25*E25</f>
        <v>0</v>
      </c>
      <c r="H25" s="98">
        <f>B25*F25</f>
        <v>0</v>
      </c>
    </row>
    <row r="26" spans="2:8" ht="30">
      <c r="B26" s="94">
        <f>B24+B25</f>
        <v>22</v>
      </c>
      <c r="C26" s="21" t="s">
        <v>13</v>
      </c>
      <c r="D26" s="95" t="s">
        <v>206</v>
      </c>
      <c r="E26" s="88">
        <v>0</v>
      </c>
      <c r="F26" s="88">
        <v>0</v>
      </c>
      <c r="G26" s="88">
        <f>B26*E26</f>
        <v>0</v>
      </c>
      <c r="H26" s="98">
        <f>B26*F26</f>
        <v>0</v>
      </c>
    </row>
    <row r="27" spans="2:8" ht="15">
      <c r="B27" s="94"/>
      <c r="D27" s="97" t="s">
        <v>207</v>
      </c>
      <c r="E27" s="88"/>
      <c r="F27" s="88"/>
      <c r="G27" s="88"/>
      <c r="H27" s="98"/>
    </row>
    <row r="28" spans="2:8" ht="90">
      <c r="B28" s="94">
        <v>52</v>
      </c>
      <c r="C28" s="21" t="s">
        <v>13</v>
      </c>
      <c r="D28" s="99" t="s">
        <v>208</v>
      </c>
      <c r="E28" s="88">
        <v>0</v>
      </c>
      <c r="F28" s="88">
        <v>0</v>
      </c>
      <c r="G28" s="88">
        <f aca="true" t="shared" si="0" ref="G28:G34">B28*E28</f>
        <v>0</v>
      </c>
      <c r="H28" s="98">
        <f aca="true" t="shared" si="1" ref="H28:H34">B28*F28</f>
        <v>0</v>
      </c>
    </row>
    <row r="29" spans="2:8" ht="60">
      <c r="B29" s="94">
        <v>4</v>
      </c>
      <c r="C29" s="21" t="s">
        <v>13</v>
      </c>
      <c r="D29" s="99" t="s">
        <v>209</v>
      </c>
      <c r="E29" s="88">
        <v>0</v>
      </c>
      <c r="F29" s="88">
        <v>0</v>
      </c>
      <c r="G29" s="88">
        <f t="shared" si="0"/>
        <v>0</v>
      </c>
      <c r="H29" s="98">
        <f t="shared" si="1"/>
        <v>0</v>
      </c>
    </row>
    <row r="30" spans="2:8" ht="60">
      <c r="B30" s="94">
        <v>29</v>
      </c>
      <c r="C30" s="21" t="s">
        <v>13</v>
      </c>
      <c r="D30" s="99" t="s">
        <v>210</v>
      </c>
      <c r="E30" s="88">
        <v>0</v>
      </c>
      <c r="F30" s="88">
        <v>0</v>
      </c>
      <c r="G30" s="88">
        <f t="shared" si="0"/>
        <v>0</v>
      </c>
      <c r="H30" s="98">
        <f t="shared" si="1"/>
        <v>0</v>
      </c>
    </row>
    <row r="31" spans="2:8" ht="45">
      <c r="B31" s="94">
        <v>2</v>
      </c>
      <c r="C31" s="21" t="s">
        <v>13</v>
      </c>
      <c r="D31" s="99" t="s">
        <v>211</v>
      </c>
      <c r="E31" s="88">
        <v>0</v>
      </c>
      <c r="F31" s="88">
        <v>0</v>
      </c>
      <c r="G31" s="88">
        <f t="shared" si="0"/>
        <v>0</v>
      </c>
      <c r="H31" s="98">
        <f t="shared" si="1"/>
        <v>0</v>
      </c>
    </row>
    <row r="32" spans="2:8" ht="45">
      <c r="B32" s="94">
        <v>1</v>
      </c>
      <c r="C32" s="21" t="s">
        <v>13</v>
      </c>
      <c r="D32" s="99" t="s">
        <v>212</v>
      </c>
      <c r="E32" s="88">
        <v>0</v>
      </c>
      <c r="F32" s="88">
        <v>0</v>
      </c>
      <c r="G32" s="88">
        <f t="shared" si="0"/>
        <v>0</v>
      </c>
      <c r="H32" s="98">
        <f t="shared" si="1"/>
        <v>0</v>
      </c>
    </row>
    <row r="33" spans="2:8" ht="60">
      <c r="B33" s="94">
        <v>8</v>
      </c>
      <c r="C33" s="21" t="s">
        <v>13</v>
      </c>
      <c r="D33" s="99" t="s">
        <v>213</v>
      </c>
      <c r="E33" s="88">
        <v>0</v>
      </c>
      <c r="F33" s="88">
        <v>0</v>
      </c>
      <c r="G33" s="88">
        <f t="shared" si="0"/>
        <v>0</v>
      </c>
      <c r="H33" s="98">
        <f t="shared" si="1"/>
        <v>0</v>
      </c>
    </row>
    <row r="34" spans="2:8" ht="60">
      <c r="B34" s="94">
        <v>28</v>
      </c>
      <c r="C34" s="21" t="s">
        <v>13</v>
      </c>
      <c r="D34" s="95" t="s">
        <v>214</v>
      </c>
      <c r="E34" s="88">
        <v>0</v>
      </c>
      <c r="F34" s="88">
        <v>0</v>
      </c>
      <c r="G34" s="88">
        <f t="shared" si="0"/>
        <v>0</v>
      </c>
      <c r="H34" s="98">
        <f t="shared" si="1"/>
        <v>0</v>
      </c>
    </row>
    <row r="35" spans="2:8" ht="15">
      <c r="B35" s="34"/>
      <c r="D35" s="97" t="s">
        <v>215</v>
      </c>
      <c r="E35" s="88"/>
      <c r="F35" s="88"/>
      <c r="G35" s="88"/>
      <c r="H35" s="98"/>
    </row>
    <row r="36" spans="2:8" ht="15">
      <c r="B36" s="34">
        <v>1</v>
      </c>
      <c r="C36" s="21" t="s">
        <v>186</v>
      </c>
      <c r="D36" s="95" t="s">
        <v>216</v>
      </c>
      <c r="E36" s="88"/>
      <c r="F36" s="88">
        <v>0</v>
      </c>
      <c r="G36" s="88">
        <f>B36*E36</f>
        <v>0</v>
      </c>
      <c r="H36" s="98">
        <f>B36*F36</f>
        <v>0</v>
      </c>
    </row>
    <row r="37" ht="15">
      <c r="B37" s="34"/>
    </row>
    <row r="38" ht="15">
      <c r="B38" s="34"/>
    </row>
    <row r="39" spans="2:8" ht="15">
      <c r="B39" s="34"/>
      <c r="D39" s="100" t="s">
        <v>217</v>
      </c>
      <c r="E39" s="101"/>
      <c r="F39" s="101"/>
      <c r="G39" s="101">
        <f>SUM(G7:G36)</f>
        <v>0</v>
      </c>
      <c r="H39" s="101">
        <f>SUM(H7:H36)</f>
        <v>0</v>
      </c>
    </row>
    <row r="40" spans="2:8" ht="15">
      <c r="B40" s="34"/>
      <c r="D40" s="100" t="s">
        <v>218</v>
      </c>
      <c r="E40" s="101"/>
      <c r="F40" s="101"/>
      <c r="G40" s="101"/>
      <c r="H40" s="101">
        <f>G39+H39</f>
        <v>0</v>
      </c>
    </row>
    <row r="41" spans="2:8" ht="15">
      <c r="B41" s="34"/>
      <c r="D41" s="100" t="s">
        <v>219</v>
      </c>
      <c r="E41" s="101"/>
      <c r="F41" s="101"/>
      <c r="G41" s="101"/>
      <c r="H41" s="101">
        <f>H40*0.27</f>
        <v>0</v>
      </c>
    </row>
    <row r="42" spans="4:8" ht="15">
      <c r="D42" s="100" t="s">
        <v>220</v>
      </c>
      <c r="E42" s="101"/>
      <c r="F42" s="101"/>
      <c r="G42" s="101"/>
      <c r="H42" s="101">
        <f>H40+H41</f>
        <v>0</v>
      </c>
    </row>
  </sheetData>
  <sheetProtection selectLockedCells="1" selectUnlockedCells="1"/>
  <mergeCells count="5">
    <mergeCell ref="A1:I1"/>
    <mergeCell ref="A2:I2"/>
    <mergeCell ref="A3:I3"/>
    <mergeCell ref="A4:I4"/>
    <mergeCell ref="A5:I5"/>
  </mergeCells>
  <printOptions gridLines="1"/>
  <pageMargins left="0.42916666666666664" right="0.2625" top="0.35" bottom="0.4201388888888889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16</v>
      </c>
      <c r="B2" s="10">
        <f>Költségtérítések!H4</f>
        <v>0</v>
      </c>
      <c r="C2" s="10">
        <f>Költségtérítések!I4</f>
        <v>0</v>
      </c>
    </row>
    <row r="3" spans="1:3" ht="15.75">
      <c r="A3" s="10" t="s">
        <v>22</v>
      </c>
      <c r="B3" s="10">
        <f>'Irtás, föld- és sziklamunka'!H6</f>
        <v>0</v>
      </c>
      <c r="C3" s="10">
        <f>'Irtás, föld- és sziklamunka'!I6</f>
        <v>0</v>
      </c>
    </row>
    <row r="4" spans="1:3" ht="15.75">
      <c r="A4" s="10" t="s">
        <v>26</v>
      </c>
      <c r="B4" s="10">
        <f>'Helyszíni beton és vasbeton mun'!H4</f>
        <v>0</v>
      </c>
      <c r="C4" s="10">
        <f>'Helyszíni beton és vasbeton mun'!I4</f>
        <v>0</v>
      </c>
    </row>
    <row r="5" spans="1:3" ht="15.75">
      <c r="A5" s="10" t="s">
        <v>29</v>
      </c>
      <c r="B5" s="10">
        <f>'Falazás és egyéb kőművesmunka'!H4</f>
        <v>0</v>
      </c>
      <c r="C5" s="10">
        <f>'Falazás és egyéb kőművesmunka'!I4</f>
        <v>0</v>
      </c>
    </row>
    <row r="6" spans="1:3" ht="15.75">
      <c r="A6" s="10" t="s">
        <v>35</v>
      </c>
      <c r="B6" s="10">
        <f>'Vakolás és rabicolás'!H15</f>
        <v>0</v>
      </c>
      <c r="C6" s="10">
        <f>'Vakolás és rabicolás'!I15</f>
        <v>0</v>
      </c>
    </row>
    <row r="7" spans="1:3" ht="31.5">
      <c r="A7" s="10" t="s">
        <v>58</v>
      </c>
      <c r="B7" s="10">
        <f>'Aljzatkészítés, hideg- és meleg'!H26</f>
        <v>0</v>
      </c>
      <c r="C7" s="10">
        <f>'Aljzatkészítés, hideg- és meleg'!I26</f>
        <v>0</v>
      </c>
    </row>
    <row r="8" spans="1:3" ht="15.75">
      <c r="A8" s="10" t="s">
        <v>113</v>
      </c>
      <c r="B8" s="10">
        <f>'Fa- és műanyag szerkezet elhely'!H64</f>
        <v>0</v>
      </c>
      <c r="C8" s="10">
        <f>'Fa- és műanyag szerkezet elhely'!I64</f>
        <v>0</v>
      </c>
    </row>
    <row r="9" spans="1:3" ht="31.5">
      <c r="A9" s="10" t="s">
        <v>118</v>
      </c>
      <c r="B9" s="10">
        <f>'Fém nyílászáró és épületlakatos'!H10</f>
        <v>0</v>
      </c>
      <c r="C9" s="10">
        <f>'Fém nyílászáró és épületlakatos'!I10</f>
        <v>0</v>
      </c>
    </row>
    <row r="10" spans="1:3" ht="15.75">
      <c r="A10" s="10" t="s">
        <v>121</v>
      </c>
      <c r="B10" s="10">
        <f>Üvegezés!H4</f>
        <v>0</v>
      </c>
      <c r="C10" s="10">
        <f>Üvegezés!I4</f>
        <v>0</v>
      </c>
    </row>
    <row r="11" spans="1:3" ht="15.75">
      <c r="A11" s="10" t="s">
        <v>137</v>
      </c>
      <c r="B11" s="10">
        <f>Felületképzés!H21</f>
        <v>0</v>
      </c>
      <c r="C11" s="10">
        <f>Felületképzés!I21</f>
        <v>0</v>
      </c>
    </row>
    <row r="12" spans="1:3" ht="31.5">
      <c r="A12" s="10" t="s">
        <v>140</v>
      </c>
      <c r="B12" s="10">
        <f>'Épületgépészeti szerelvények és'!H4</f>
        <v>0</v>
      </c>
      <c r="C12" s="10">
        <f>'Épületgépészeti szerelvények és'!I4</f>
        <v>0</v>
      </c>
    </row>
    <row r="13" spans="1:3" ht="15.75">
      <c r="A13" s="10" t="s">
        <v>144</v>
      </c>
      <c r="B13" s="10">
        <f>'Takarítási munka'!H4</f>
        <v>0</v>
      </c>
      <c r="C13" s="10">
        <f>'Takarítási munka'!I4</f>
        <v>0</v>
      </c>
    </row>
    <row r="14" spans="1:3" ht="15.75">
      <c r="A14" s="10" t="s">
        <v>149</v>
      </c>
      <c r="B14" s="10">
        <f>'Belsőépítészet, díszítéstechnik'!H6</f>
        <v>0</v>
      </c>
      <c r="C14" s="10">
        <f>'Belsőépítészet, díszítéstechnik'!I6</f>
        <v>0</v>
      </c>
    </row>
    <row r="15" spans="1:3" s="11" customFormat="1" ht="15.75">
      <c r="A15" s="11" t="s">
        <v>150</v>
      </c>
      <c r="B15" s="11">
        <f>ROUND(SUM(B2:B14),0)</f>
        <v>0</v>
      </c>
      <c r="C15" s="11">
        <f>ROUND(SUM(C2:C14),0)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17</v>
      </c>
      <c r="C2" s="2" t="s">
        <v>21</v>
      </c>
      <c r="D2" s="6">
        <v>12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18</v>
      </c>
      <c r="C4" s="2" t="s">
        <v>20</v>
      </c>
      <c r="D4" s="6">
        <v>62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23</v>
      </c>
      <c r="C2" s="2" t="s">
        <v>25</v>
      </c>
      <c r="D2" s="6">
        <v>2.89</v>
      </c>
      <c r="E2" s="1" t="s">
        <v>24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27</v>
      </c>
      <c r="C2" s="2" t="s">
        <v>28</v>
      </c>
      <c r="D2" s="6">
        <v>33.7348</v>
      </c>
      <c r="E2" s="1" t="s">
        <v>24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3" spans="1:9" ht="63.75">
      <c r="A3" s="8">
        <v>2</v>
      </c>
      <c r="B3" s="1" t="s">
        <v>31</v>
      </c>
      <c r="C3" s="2" t="s">
        <v>32</v>
      </c>
      <c r="D3" s="6">
        <v>2232.3305</v>
      </c>
      <c r="E3" s="1" t="s">
        <v>24</v>
      </c>
      <c r="F3" s="6">
        <v>0</v>
      </c>
      <c r="G3" s="6">
        <v>0</v>
      </c>
      <c r="H3" s="6">
        <f>ROUND(D3*F3,0)</f>
        <v>0</v>
      </c>
      <c r="I3" s="6">
        <f>ROUND(D3*G3,0)</f>
        <v>0</v>
      </c>
    </row>
    <row r="5" spans="1:9" ht="38.25">
      <c r="A5" s="8">
        <v>3</v>
      </c>
      <c r="B5" s="1" t="s">
        <v>33</v>
      </c>
      <c r="C5" s="2" t="s">
        <v>34</v>
      </c>
      <c r="D5" s="6">
        <v>89.69</v>
      </c>
      <c r="E5" s="1" t="s">
        <v>30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12.75">
      <c r="C6" s="2"/>
    </row>
    <row r="7" spans="1:9" s="107" customFormat="1" ht="25.5">
      <c r="A7" s="106">
        <v>4</v>
      </c>
      <c r="C7" s="111" t="s">
        <v>225</v>
      </c>
      <c r="D7" s="108">
        <v>52</v>
      </c>
      <c r="E7" s="107" t="s">
        <v>24</v>
      </c>
      <c r="F7" s="108">
        <v>0</v>
      </c>
      <c r="G7" s="108">
        <v>0</v>
      </c>
      <c r="H7" s="108">
        <f>ROUND(D7*F7,0)</f>
        <v>0</v>
      </c>
      <c r="I7" s="108">
        <f>ROUND(D7*G7,0)</f>
        <v>0</v>
      </c>
    </row>
    <row r="8" spans="1:9" s="107" customFormat="1" ht="12.75">
      <c r="A8" s="106"/>
      <c r="C8" s="111" t="s">
        <v>226</v>
      </c>
      <c r="D8" s="108"/>
      <c r="F8" s="108"/>
      <c r="G8" s="108"/>
      <c r="H8" s="108"/>
      <c r="I8" s="108"/>
    </row>
    <row r="9" spans="1:9" s="107" customFormat="1" ht="25.5">
      <c r="A9" s="106"/>
      <c r="C9" s="111" t="s">
        <v>227</v>
      </c>
      <c r="D9" s="108"/>
      <c r="F9" s="108"/>
      <c r="G9" s="108"/>
      <c r="H9" s="108"/>
      <c r="I9" s="108"/>
    </row>
    <row r="10" spans="1:9" s="107" customFormat="1" ht="12.75">
      <c r="A10" s="106"/>
      <c r="C10" s="111" t="s">
        <v>228</v>
      </c>
      <c r="D10" s="108"/>
      <c r="F10" s="108"/>
      <c r="G10" s="108"/>
      <c r="H10" s="108"/>
      <c r="I10" s="108"/>
    </row>
    <row r="11" spans="1:9" s="107" customFormat="1" ht="25.5">
      <c r="A11" s="106"/>
      <c r="C11" s="111" t="s">
        <v>229</v>
      </c>
      <c r="D11" s="108"/>
      <c r="F11" s="108"/>
      <c r="G11" s="108"/>
      <c r="H11" s="108"/>
      <c r="I11" s="108"/>
    </row>
    <row r="12" spans="1:9" s="107" customFormat="1" ht="12.75">
      <c r="A12" s="106"/>
      <c r="C12" s="111"/>
      <c r="D12" s="108"/>
      <c r="F12" s="108"/>
      <c r="G12" s="108"/>
      <c r="H12" s="108"/>
      <c r="I12" s="108"/>
    </row>
    <row r="13" spans="1:9" s="107" customFormat="1" ht="63.75">
      <c r="A13" s="106">
        <v>5</v>
      </c>
      <c r="B13" s="107" t="s">
        <v>223</v>
      </c>
      <c r="C13" s="111" t="s">
        <v>224</v>
      </c>
      <c r="D13" s="108">
        <v>52</v>
      </c>
      <c r="E13" s="107" t="s">
        <v>24</v>
      </c>
      <c r="F13" s="108">
        <v>0</v>
      </c>
      <c r="G13" s="108">
        <v>0</v>
      </c>
      <c r="H13" s="108">
        <f>ROUND(D13*F13,0)</f>
        <v>0</v>
      </c>
      <c r="I13" s="108">
        <f>ROUND(D13*G13,0)</f>
        <v>0</v>
      </c>
    </row>
    <row r="15" spans="1:9" s="9" customFormat="1" ht="12.75">
      <c r="A15" s="7"/>
      <c r="B15" s="3"/>
      <c r="C15" s="3" t="s">
        <v>15</v>
      </c>
      <c r="D15" s="5"/>
      <c r="E15" s="3"/>
      <c r="F15" s="5"/>
      <c r="G15" s="5"/>
      <c r="H15" s="5">
        <f>ROUND(SUM(H2:H14),0)</f>
        <v>0</v>
      </c>
      <c r="I15" s="5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C2" sqref="C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36</v>
      </c>
      <c r="C2" s="2" t="s">
        <v>37</v>
      </c>
      <c r="D2" s="6">
        <v>895.4984</v>
      </c>
      <c r="E2" s="1" t="s">
        <v>24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38</v>
      </c>
      <c r="C4" s="2" t="s">
        <v>39</v>
      </c>
      <c r="D4" s="6">
        <v>49.32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40</v>
      </c>
      <c r="C6" s="2" t="s">
        <v>41</v>
      </c>
      <c r="D6" s="6">
        <v>7.62</v>
      </c>
      <c r="E6" s="1" t="s">
        <v>24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42</v>
      </c>
      <c r="C8" s="2" t="s">
        <v>43</v>
      </c>
      <c r="D8" s="6">
        <v>8.53</v>
      </c>
      <c r="E8" s="1" t="s">
        <v>24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44</v>
      </c>
      <c r="C10" s="2" t="s">
        <v>45</v>
      </c>
      <c r="D10" s="6">
        <v>24.33</v>
      </c>
      <c r="E10" s="1" t="s">
        <v>24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46</v>
      </c>
      <c r="C12" s="2" t="s">
        <v>47</v>
      </c>
      <c r="D12" s="6">
        <v>15.24</v>
      </c>
      <c r="E12" s="1" t="s">
        <v>24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48</v>
      </c>
      <c r="C14" s="2" t="s">
        <v>49</v>
      </c>
      <c r="D14" s="6">
        <v>23.06</v>
      </c>
      <c r="E14" s="1" t="s">
        <v>24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50</v>
      </c>
      <c r="C16" s="2" t="s">
        <v>51</v>
      </c>
      <c r="D16" s="6">
        <v>142.62</v>
      </c>
      <c r="E16" s="1" t="s">
        <v>24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52</v>
      </c>
      <c r="C18" s="2" t="s">
        <v>53</v>
      </c>
      <c r="D18" s="6">
        <v>479.153</v>
      </c>
      <c r="E18" s="1" t="s">
        <v>24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38.25">
      <c r="A20" s="8">
        <v>10</v>
      </c>
      <c r="C20" s="1" t="s">
        <v>221</v>
      </c>
      <c r="D20" s="6">
        <v>172.7</v>
      </c>
      <c r="E20" s="1" t="s">
        <v>24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54">
      <c r="A22" s="8">
        <v>11</v>
      </c>
      <c r="B22" s="1" t="s">
        <v>54</v>
      </c>
      <c r="C22" s="2" t="s">
        <v>56</v>
      </c>
      <c r="D22" s="6">
        <v>26.18</v>
      </c>
      <c r="E22" s="1" t="s">
        <v>24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54">
      <c r="A24" s="8">
        <v>12</v>
      </c>
      <c r="B24" s="1" t="s">
        <v>55</v>
      </c>
      <c r="C24" s="2" t="s">
        <v>57</v>
      </c>
      <c r="D24" s="6">
        <v>6</v>
      </c>
      <c r="E24" s="1" t="s">
        <v>13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s="9" customFormat="1" ht="12.75">
      <c r="A26" s="7"/>
      <c r="B26" s="3"/>
      <c r="C26" s="3" t="s">
        <v>15</v>
      </c>
      <c r="D26" s="5"/>
      <c r="E26" s="3"/>
      <c r="F26" s="5"/>
      <c r="G26" s="5"/>
      <c r="H26" s="5">
        <f>ROUND(SUM(H2:H25),0)</f>
        <v>0</v>
      </c>
      <c r="I26" s="5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Aljzatkészítés, hideg- és melegburkolat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59</v>
      </c>
      <c r="C2" s="2" t="s">
        <v>112</v>
      </c>
      <c r="D2" s="6">
        <v>31.0523</v>
      </c>
      <c r="E2" s="1" t="s">
        <v>111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60</v>
      </c>
      <c r="C4" s="2" t="s">
        <v>61</v>
      </c>
      <c r="D4" s="6">
        <v>51.344</v>
      </c>
      <c r="E4" s="1" t="s">
        <v>111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62</v>
      </c>
      <c r="C6" s="2" t="s">
        <v>63</v>
      </c>
      <c r="D6" s="6">
        <v>4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25.5">
      <c r="C7" s="2" t="s">
        <v>64</v>
      </c>
    </row>
    <row r="9" spans="1:9" ht="89.25">
      <c r="A9" s="8">
        <v>4</v>
      </c>
      <c r="B9" s="1" t="s">
        <v>65</v>
      </c>
      <c r="C9" s="2" t="s">
        <v>63</v>
      </c>
      <c r="D9" s="6">
        <v>4</v>
      </c>
      <c r="E9" s="1" t="s">
        <v>13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25.5">
      <c r="C10" s="2" t="s">
        <v>66</v>
      </c>
    </row>
    <row r="12" spans="1:9" ht="89.25">
      <c r="A12" s="8">
        <v>5</v>
      </c>
      <c r="B12" s="1" t="s">
        <v>67</v>
      </c>
      <c r="C12" s="2" t="s">
        <v>63</v>
      </c>
      <c r="D12" s="6">
        <v>4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25.5">
      <c r="C13" s="2" t="s">
        <v>68</v>
      </c>
    </row>
    <row r="15" spans="1:9" ht="89.25">
      <c r="A15" s="8">
        <v>6</v>
      </c>
      <c r="B15" s="1" t="s">
        <v>69</v>
      </c>
      <c r="C15" s="2" t="s">
        <v>63</v>
      </c>
      <c r="D15" s="6">
        <v>1</v>
      </c>
      <c r="E15" s="1" t="s">
        <v>13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6" ht="25.5">
      <c r="C16" s="2" t="s">
        <v>70</v>
      </c>
    </row>
    <row r="18" spans="1:9" ht="89.25">
      <c r="A18" s="8">
        <v>7</v>
      </c>
      <c r="B18" s="1" t="s">
        <v>71</v>
      </c>
      <c r="C18" s="2" t="s">
        <v>72</v>
      </c>
      <c r="D18" s="6">
        <v>1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19" ht="25.5">
      <c r="C19" s="2" t="s">
        <v>73</v>
      </c>
    </row>
    <row r="21" spans="1:9" ht="89.25">
      <c r="A21" s="8">
        <v>8</v>
      </c>
      <c r="B21" s="1" t="s">
        <v>74</v>
      </c>
      <c r="C21" s="2" t="s">
        <v>72</v>
      </c>
      <c r="D21" s="6">
        <v>1</v>
      </c>
      <c r="E21" s="1" t="s">
        <v>13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2" ht="25.5">
      <c r="C22" s="2" t="s">
        <v>75</v>
      </c>
    </row>
    <row r="24" spans="1:9" ht="89.25">
      <c r="A24" s="8">
        <v>9</v>
      </c>
      <c r="B24" s="1" t="s">
        <v>76</v>
      </c>
      <c r="C24" s="2" t="s">
        <v>72</v>
      </c>
      <c r="D24" s="6">
        <v>1</v>
      </c>
      <c r="E24" s="1" t="s">
        <v>13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5" spans="3:6" ht="25.5">
      <c r="C25" s="2" t="s">
        <v>77</v>
      </c>
      <c r="F25" s="6">
        <v>0</v>
      </c>
    </row>
    <row r="27" spans="1:9" ht="89.25">
      <c r="A27" s="8">
        <v>10</v>
      </c>
      <c r="B27" s="1" t="s">
        <v>78</v>
      </c>
      <c r="C27" s="2" t="s">
        <v>72</v>
      </c>
      <c r="D27" s="6">
        <v>1</v>
      </c>
      <c r="E27" s="1" t="s">
        <v>13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8" ht="25.5">
      <c r="C28" s="2" t="s">
        <v>79</v>
      </c>
    </row>
    <row r="30" spans="1:9" ht="89.25">
      <c r="A30" s="8">
        <v>11</v>
      </c>
      <c r="B30" s="1" t="s">
        <v>80</v>
      </c>
      <c r="C30" s="2" t="s">
        <v>72</v>
      </c>
      <c r="D30" s="6">
        <v>1</v>
      </c>
      <c r="E30" s="1" t="s">
        <v>13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1" ht="25.5">
      <c r="C31" s="2" t="s">
        <v>81</v>
      </c>
    </row>
    <row r="33" spans="1:9" ht="89.25">
      <c r="A33" s="8">
        <v>12</v>
      </c>
      <c r="B33" s="1" t="s">
        <v>82</v>
      </c>
      <c r="C33" s="2" t="s">
        <v>72</v>
      </c>
      <c r="D33" s="6">
        <v>1</v>
      </c>
      <c r="E33" s="1" t="s">
        <v>13</v>
      </c>
      <c r="F33" s="6">
        <v>0</v>
      </c>
      <c r="G33" s="6">
        <v>0</v>
      </c>
      <c r="H33" s="6">
        <f>ROUND(D33*F33,0)</f>
        <v>0</v>
      </c>
      <c r="I33" s="6">
        <f>ROUND(D33*G33,0)</f>
        <v>0</v>
      </c>
    </row>
    <row r="34" ht="25.5">
      <c r="C34" s="2" t="s">
        <v>83</v>
      </c>
    </row>
    <row r="36" spans="1:9" ht="89.25">
      <c r="A36" s="8">
        <v>13</v>
      </c>
      <c r="B36" s="1" t="s">
        <v>84</v>
      </c>
      <c r="C36" s="2" t="s">
        <v>72</v>
      </c>
      <c r="D36" s="6">
        <v>1</v>
      </c>
      <c r="E36" s="1" t="s">
        <v>13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7" ht="25.5">
      <c r="C37" s="2" t="s">
        <v>85</v>
      </c>
    </row>
    <row r="39" spans="1:9" ht="89.25">
      <c r="A39" s="8">
        <v>14</v>
      </c>
      <c r="B39" s="1" t="s">
        <v>86</v>
      </c>
      <c r="C39" s="2" t="s">
        <v>72</v>
      </c>
      <c r="D39" s="6">
        <v>1</v>
      </c>
      <c r="E39" s="1" t="s">
        <v>13</v>
      </c>
      <c r="F39" s="6">
        <v>0</v>
      </c>
      <c r="G39" s="6">
        <v>0</v>
      </c>
      <c r="H39" s="6">
        <f>ROUND(D39*F39,0)</f>
        <v>0</v>
      </c>
      <c r="I39" s="6">
        <f>ROUND(D39*G39,0)</f>
        <v>0</v>
      </c>
    </row>
    <row r="40" ht="25.5">
      <c r="C40" s="2" t="s">
        <v>87</v>
      </c>
    </row>
    <row r="42" spans="1:9" ht="51">
      <c r="A42" s="8">
        <v>15</v>
      </c>
      <c r="B42" s="1" t="s">
        <v>88</v>
      </c>
      <c r="C42" s="2" t="s">
        <v>89</v>
      </c>
      <c r="D42" s="6">
        <v>28</v>
      </c>
      <c r="E42" s="1" t="s">
        <v>13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ht="25.5">
      <c r="A44" s="8">
        <v>16</v>
      </c>
      <c r="B44" s="1" t="s">
        <v>90</v>
      </c>
      <c r="C44" s="2" t="s">
        <v>91</v>
      </c>
      <c r="D44" s="6">
        <v>5</v>
      </c>
      <c r="E44" s="1" t="s">
        <v>13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6" spans="1:9" ht="38.25">
      <c r="A46" s="8">
        <v>17</v>
      </c>
      <c r="B46" s="1" t="s">
        <v>92</v>
      </c>
      <c r="C46" s="2" t="s">
        <v>93</v>
      </c>
      <c r="D46" s="6">
        <v>22.35</v>
      </c>
      <c r="E46" s="1" t="s">
        <v>30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8" spans="1:9" ht="25.5">
      <c r="A48" s="8">
        <v>18</v>
      </c>
      <c r="B48" s="1" t="s">
        <v>94</v>
      </c>
      <c r="C48" s="2" t="s">
        <v>95</v>
      </c>
      <c r="D48" s="6">
        <v>4</v>
      </c>
      <c r="E48" s="1" t="s">
        <v>13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50" spans="1:9" ht="38.25">
      <c r="A50" s="8">
        <v>19</v>
      </c>
      <c r="B50" s="1" t="s">
        <v>96</v>
      </c>
      <c r="C50" s="2" t="s">
        <v>97</v>
      </c>
      <c r="D50" s="6">
        <v>2</v>
      </c>
      <c r="E50" s="1" t="s">
        <v>13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2" spans="1:9" ht="38.25">
      <c r="A52" s="8">
        <v>20</v>
      </c>
      <c r="B52" s="1" t="s">
        <v>98</v>
      </c>
      <c r="C52" s="2" t="s">
        <v>99</v>
      </c>
      <c r="D52" s="6">
        <v>22.79</v>
      </c>
      <c r="E52" s="1" t="s">
        <v>30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4" spans="1:9" ht="38.25">
      <c r="A54" s="8">
        <v>21</v>
      </c>
      <c r="B54" s="1" t="s">
        <v>100</v>
      </c>
      <c r="C54" s="2" t="s">
        <v>101</v>
      </c>
      <c r="D54" s="6">
        <v>2</v>
      </c>
      <c r="E54" s="1" t="s">
        <v>13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6" spans="1:9" ht="38.25">
      <c r="A56" s="8">
        <v>22</v>
      </c>
      <c r="B56" s="1" t="s">
        <v>102</v>
      </c>
      <c r="C56" s="2" t="s">
        <v>104</v>
      </c>
      <c r="D56" s="6">
        <v>58</v>
      </c>
      <c r="E56" s="1" t="s">
        <v>103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8" spans="1:9" ht="12.75">
      <c r="A58" s="8">
        <v>23</v>
      </c>
      <c r="B58" s="1" t="s">
        <v>105</v>
      </c>
      <c r="C58" s="2" t="s">
        <v>106</v>
      </c>
      <c r="D58" s="6">
        <v>27</v>
      </c>
      <c r="E58" s="1" t="s">
        <v>13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60" spans="1:9" ht="63.75">
      <c r="A60" s="8">
        <v>24</v>
      </c>
      <c r="B60" s="1" t="s">
        <v>107</v>
      </c>
      <c r="C60" s="2" t="s">
        <v>108</v>
      </c>
      <c r="D60" s="6">
        <v>351.9738</v>
      </c>
      <c r="E60" s="1" t="s">
        <v>24</v>
      </c>
      <c r="F60" s="6">
        <v>0</v>
      </c>
      <c r="G60" s="6">
        <v>0</v>
      </c>
      <c r="H60" s="6">
        <f>ROUND(D60*F60,0)</f>
        <v>0</v>
      </c>
      <c r="I60" s="6">
        <f>ROUND(D60*G60,0)</f>
        <v>0</v>
      </c>
    </row>
    <row r="62" spans="1:9" ht="63.75">
      <c r="A62" s="8">
        <v>25</v>
      </c>
      <c r="B62" s="1" t="s">
        <v>109</v>
      </c>
      <c r="C62" s="2" t="s">
        <v>110</v>
      </c>
      <c r="D62" s="6">
        <v>28.17</v>
      </c>
      <c r="E62" s="1" t="s">
        <v>30</v>
      </c>
      <c r="F62" s="6">
        <v>0</v>
      </c>
      <c r="G62" s="6">
        <v>0</v>
      </c>
      <c r="H62" s="6">
        <f>ROUND(D62*F62,0)</f>
        <v>0</v>
      </c>
      <c r="I62" s="6">
        <f>ROUND(D62*G62,0)</f>
        <v>0</v>
      </c>
    </row>
    <row r="64" spans="1:9" s="9" customFormat="1" ht="12.75">
      <c r="A64" s="7"/>
      <c r="B64" s="3"/>
      <c r="C64" s="3" t="s">
        <v>15</v>
      </c>
      <c r="D64" s="5"/>
      <c r="E64" s="3"/>
      <c r="F64" s="5"/>
      <c r="G64" s="5"/>
      <c r="H64" s="5">
        <f>ROUND(SUM(H2:H63),0)</f>
        <v>0</v>
      </c>
      <c r="I64" s="5">
        <f>ROUND(SUM(I2:I63),0)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CSONTO</cp:lastModifiedBy>
  <dcterms:created xsi:type="dcterms:W3CDTF">2018-03-06T06:40:23Z</dcterms:created>
  <dcterms:modified xsi:type="dcterms:W3CDTF">2018-03-26T15:34:23Z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