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0" windowWidth="20730" windowHeight="11760" tabRatio="861" activeTab="4"/>
  </bookViews>
  <sheets>
    <sheet name="Költségvetés főösszesítő" sheetId="5" r:id="rId1"/>
    <sheet name="Építészet" sheetId="6" r:id="rId2"/>
    <sheet name="G-Fejezet összesítő" sheetId="16" r:id="rId3"/>
    <sheet name="G-01  vízellátás csatornázás" sheetId="17" r:id="rId4"/>
    <sheet name="G-02  hűtés fűtés" sheetId="18" r:id="rId5"/>
    <sheet name="EL00. Összesítő" sheetId="7" r:id="rId6"/>
    <sheet name="EL01. Kábeltálcák,védőcsövek" sheetId="8" r:id="rId7"/>
    <sheet name="EL02. Kábelek, vezetékek" sheetId="9" r:id="rId8"/>
    <sheet name="EL03. Szerelvények" sheetId="10" r:id="rId9"/>
    <sheet name="EL04. Lámpatestek" sheetId="11" r:id="rId10"/>
    <sheet name="EL05. Elosztó berendezések" sheetId="12" r:id="rId11"/>
    <sheet name="EL06. Érintésvédelem" sheetId="13" r:id="rId12"/>
    <sheet name="EL07. Egyéb tételek" sheetId="14" r:id="rId13"/>
  </sheets>
  <definedNames>
    <definedName name="Excel_BuiltIn_Print_Area_3" localSheetId="9">'EL04. Lámpatestek'!$A$1:$J$4</definedName>
    <definedName name="Excel_BuiltIn_Print_Area_3">'EL03. Szerelvények'!$A$1:$J$6</definedName>
    <definedName name="_xlnm.Print_Area" localSheetId="5">'EL00. Összesítő'!$A$1:$E$19</definedName>
    <definedName name="_xlnm.Print_Area" localSheetId="6">'EL01. Kábeltálcák,védőcsövek'!$A$1:$J$13</definedName>
    <definedName name="_xlnm.Print_Area" localSheetId="7">'EL02. Kábelek, vezetékek'!$A$1:$J$17</definedName>
    <definedName name="_xlnm.Print_Area" localSheetId="8">'EL03. Szerelvények'!$A$1:$J$7</definedName>
    <definedName name="_xlnm.Print_Area" localSheetId="9">'EL04. Lámpatestek'!$A$1:$J$7</definedName>
    <definedName name="_xlnm.Print_Area" localSheetId="10">'EL05. Elosztó berendezések'!$A$1:$J$11</definedName>
    <definedName name="_xlnm.Print_Area" localSheetId="11">'EL06. Érintésvédelem'!$A$1:$J$7</definedName>
    <definedName name="_xlnm.Print_Area" localSheetId="12">'EL07. Egyéb tételek'!$A$1:$J$22</definedName>
  </definedNames>
  <calcPr calcId="124519" iterate="1"/>
</workbook>
</file>

<file path=xl/calcChain.xml><?xml version="1.0" encoding="utf-8"?>
<calcChain xmlns="http://schemas.openxmlformats.org/spreadsheetml/2006/main">
  <c r="I53" i="18"/>
  <c r="H53"/>
  <c r="I52"/>
  <c r="H52"/>
  <c r="I51"/>
  <c r="H51"/>
  <c r="I50"/>
  <c r="H50"/>
  <c r="I49"/>
  <c r="H49"/>
  <c r="I48"/>
  <c r="H48"/>
  <c r="I46"/>
  <c r="H46"/>
  <c r="I45"/>
  <c r="H45"/>
  <c r="H54" s="1"/>
  <c r="I40"/>
  <c r="H40"/>
  <c r="I39"/>
  <c r="H39"/>
  <c r="I38"/>
  <c r="H38"/>
  <c r="I37"/>
  <c r="H37"/>
  <c r="I36"/>
  <c r="H36"/>
  <c r="I35"/>
  <c r="H35"/>
  <c r="I30"/>
  <c r="H30"/>
  <c r="I28"/>
  <c r="H28"/>
  <c r="I27"/>
  <c r="H27"/>
  <c r="I26"/>
  <c r="H26"/>
  <c r="I25"/>
  <c r="H25"/>
  <c r="I24"/>
  <c r="H24"/>
  <c r="I23"/>
  <c r="H23"/>
  <c r="I22"/>
  <c r="H22"/>
  <c r="I21"/>
  <c r="H21"/>
  <c r="I20"/>
  <c r="H20"/>
  <c r="I19"/>
  <c r="H19"/>
  <c r="I18"/>
  <c r="H18"/>
  <c r="I17"/>
  <c r="H17"/>
  <c r="I16"/>
  <c r="H16"/>
  <c r="I15"/>
  <c r="H15"/>
  <c r="I14"/>
  <c r="H14"/>
  <c r="I13"/>
  <c r="H13"/>
  <c r="I11"/>
  <c r="H11"/>
  <c r="I10"/>
  <c r="H10"/>
  <c r="I9"/>
  <c r="H9"/>
  <c r="I8"/>
  <c r="H8"/>
  <c r="I5"/>
  <c r="H5"/>
  <c r="I3"/>
  <c r="H3"/>
  <c r="I8" i="17"/>
  <c r="H8"/>
  <c r="I6"/>
  <c r="H6"/>
  <c r="I5"/>
  <c r="H5"/>
  <c r="I3"/>
  <c r="H3"/>
  <c r="I54" i="18" l="1"/>
  <c r="I41"/>
  <c r="H41"/>
  <c r="I31"/>
  <c r="C3" i="16" s="1"/>
  <c r="H31" i="18"/>
  <c r="H9" i="17"/>
  <c r="B2" i="16" s="1"/>
  <c r="I9" i="17"/>
  <c r="C2" i="16" s="1"/>
  <c r="G16" i="14"/>
  <c r="I16"/>
  <c r="H16"/>
  <c r="J16" s="1"/>
  <c r="I15"/>
  <c r="H15"/>
  <c r="G15"/>
  <c r="I14"/>
  <c r="H14"/>
  <c r="G14"/>
  <c r="I11"/>
  <c r="J11" s="1"/>
  <c r="H11"/>
  <c r="G11"/>
  <c r="I10"/>
  <c r="H10"/>
  <c r="G10"/>
  <c r="I6" i="11"/>
  <c r="H6"/>
  <c r="G6"/>
  <c r="I5"/>
  <c r="H5"/>
  <c r="J5" s="1"/>
  <c r="G5"/>
  <c r="I5" i="10"/>
  <c r="H5"/>
  <c r="G5"/>
  <c r="I9" i="8"/>
  <c r="H9"/>
  <c r="G9"/>
  <c r="I8"/>
  <c r="H8"/>
  <c r="G8"/>
  <c r="I21" i="14"/>
  <c r="H21"/>
  <c r="J21" s="1"/>
  <c r="G21"/>
  <c r="I20"/>
  <c r="H20"/>
  <c r="J20" s="1"/>
  <c r="G20"/>
  <c r="I19"/>
  <c r="J19" s="1"/>
  <c r="H19"/>
  <c r="G19"/>
  <c r="I18"/>
  <c r="H18"/>
  <c r="J18" s="1"/>
  <c r="G18"/>
  <c r="I17"/>
  <c r="H17"/>
  <c r="J17" s="1"/>
  <c r="G17"/>
  <c r="I13"/>
  <c r="H13"/>
  <c r="J13" s="1"/>
  <c r="G13"/>
  <c r="I12"/>
  <c r="J12" s="1"/>
  <c r="H12"/>
  <c r="G12"/>
  <c r="I9"/>
  <c r="H9"/>
  <c r="J9" s="1"/>
  <c r="G9"/>
  <c r="I8"/>
  <c r="H8"/>
  <c r="G8"/>
  <c r="I7"/>
  <c r="H7"/>
  <c r="J7" s="1"/>
  <c r="G7"/>
  <c r="I6"/>
  <c r="J6" s="1"/>
  <c r="H6"/>
  <c r="G6"/>
  <c r="I5"/>
  <c r="H5"/>
  <c r="J5" s="1"/>
  <c r="G5"/>
  <c r="I4"/>
  <c r="H4"/>
  <c r="G4"/>
  <c r="I3"/>
  <c r="J3" s="1"/>
  <c r="H3"/>
  <c r="G3"/>
  <c r="I6" i="13"/>
  <c r="I7" s="1"/>
  <c r="D8" i="7" s="1"/>
  <c r="H6" i="13"/>
  <c r="G6"/>
  <c r="I5"/>
  <c r="H5"/>
  <c r="J5" s="1"/>
  <c r="G5"/>
  <c r="I4"/>
  <c r="H4"/>
  <c r="J4"/>
  <c r="G4"/>
  <c r="I3"/>
  <c r="H3"/>
  <c r="G3"/>
  <c r="I10" i="12"/>
  <c r="H10"/>
  <c r="J10" s="1"/>
  <c r="G10"/>
  <c r="I9"/>
  <c r="H9"/>
  <c r="G9"/>
  <c r="I8"/>
  <c r="H8"/>
  <c r="J8" s="1"/>
  <c r="G8"/>
  <c r="I7"/>
  <c r="H7"/>
  <c r="G7"/>
  <c r="I6"/>
  <c r="H6"/>
  <c r="J6" s="1"/>
  <c r="G6"/>
  <c r="I5"/>
  <c r="H5"/>
  <c r="G5"/>
  <c r="I4"/>
  <c r="H4"/>
  <c r="J4" s="1"/>
  <c r="G4"/>
  <c r="I3"/>
  <c r="H3"/>
  <c r="H11" s="1"/>
  <c r="C7" i="7" s="1"/>
  <c r="G3" i="12"/>
  <c r="I4" i="11"/>
  <c r="I7" s="1"/>
  <c r="D6" i="7" s="1"/>
  <c r="H4" i="11"/>
  <c r="G4"/>
  <c r="I6" i="10"/>
  <c r="H6"/>
  <c r="G6"/>
  <c r="I4"/>
  <c r="J4" s="1"/>
  <c r="H4"/>
  <c r="G4"/>
  <c r="I16" i="9"/>
  <c r="H16"/>
  <c r="J16" s="1"/>
  <c r="G16"/>
  <c r="I15"/>
  <c r="H15"/>
  <c r="J15" s="1"/>
  <c r="G15"/>
  <c r="I14"/>
  <c r="H14"/>
  <c r="G14"/>
  <c r="I13"/>
  <c r="J13" s="1"/>
  <c r="H13"/>
  <c r="G13"/>
  <c r="I12"/>
  <c r="H12"/>
  <c r="G12"/>
  <c r="I11"/>
  <c r="H11"/>
  <c r="J11" s="1"/>
  <c r="G11"/>
  <c r="I10"/>
  <c r="H10"/>
  <c r="G10"/>
  <c r="I9"/>
  <c r="H9"/>
  <c r="G9"/>
  <c r="I8"/>
  <c r="H8"/>
  <c r="J8" s="1"/>
  <c r="G8"/>
  <c r="I7"/>
  <c r="H7"/>
  <c r="G7"/>
  <c r="I6"/>
  <c r="H6"/>
  <c r="J6" s="1"/>
  <c r="G6"/>
  <c r="I5"/>
  <c r="H5"/>
  <c r="G5"/>
  <c r="I4"/>
  <c r="H4"/>
  <c r="G4"/>
  <c r="I3"/>
  <c r="H3"/>
  <c r="G3"/>
  <c r="I12" i="8"/>
  <c r="H12"/>
  <c r="J12" s="1"/>
  <c r="G12"/>
  <c r="I11"/>
  <c r="H11"/>
  <c r="G11"/>
  <c r="I10"/>
  <c r="H10"/>
  <c r="J10" s="1"/>
  <c r="G10"/>
  <c r="I7"/>
  <c r="H7"/>
  <c r="G7"/>
  <c r="I6"/>
  <c r="H6"/>
  <c r="J6" s="1"/>
  <c r="G6"/>
  <c r="I5"/>
  <c r="H5"/>
  <c r="G5"/>
  <c r="I4"/>
  <c r="H4"/>
  <c r="G4"/>
  <c r="I3"/>
  <c r="I13" s="1"/>
  <c r="D3" i="7" s="1"/>
  <c r="H3" i="8"/>
  <c r="G3"/>
  <c r="G49" i="6"/>
  <c r="H8"/>
  <c r="H50"/>
  <c r="H48"/>
  <c r="G47"/>
  <c r="H45"/>
  <c r="G44"/>
  <c r="H42"/>
  <c r="G41"/>
  <c r="H39"/>
  <c r="G38"/>
  <c r="H36"/>
  <c r="G35"/>
  <c r="H32"/>
  <c r="G31"/>
  <c r="H29"/>
  <c r="G28"/>
  <c r="H26"/>
  <c r="G25"/>
  <c r="H23"/>
  <c r="G22"/>
  <c r="H20"/>
  <c r="G19"/>
  <c r="H17"/>
  <c r="G16"/>
  <c r="H14"/>
  <c r="G13"/>
  <c r="H11"/>
  <c r="G10"/>
  <c r="G7"/>
  <c r="H5"/>
  <c r="H52" s="1"/>
  <c r="D25" i="5" s="1"/>
  <c r="G4" i="6"/>
  <c r="J5" i="8"/>
  <c r="J10" i="9"/>
  <c r="J6" i="10"/>
  <c r="J4" i="11"/>
  <c r="J7" i="12"/>
  <c r="J3" i="13"/>
  <c r="J4" i="14" l="1"/>
  <c r="J8"/>
  <c r="J14"/>
  <c r="H7" i="13"/>
  <c r="C8" i="7" s="1"/>
  <c r="E8" s="1"/>
  <c r="J6" i="13"/>
  <c r="I11" i="12"/>
  <c r="D7" i="7" s="1"/>
  <c r="E7" s="1"/>
  <c r="J5" i="12"/>
  <c r="J9"/>
  <c r="H7" i="10"/>
  <c r="C5" i="7" s="1"/>
  <c r="J5" i="9"/>
  <c r="J9"/>
  <c r="J4"/>
  <c r="J12"/>
  <c r="J11" i="8"/>
  <c r="J7"/>
  <c r="J9"/>
  <c r="J4"/>
  <c r="B3" i="16"/>
  <c r="B4" s="1"/>
  <c r="C27" i="5" s="1"/>
  <c r="C4" i="16"/>
  <c r="D27" i="5" s="1"/>
  <c r="G52" i="6"/>
  <c r="H54" s="1"/>
  <c r="H55" s="1"/>
  <c r="H56" s="1"/>
  <c r="J7" i="13"/>
  <c r="J3" i="12"/>
  <c r="J14" i="9"/>
  <c r="J3"/>
  <c r="J8" i="8"/>
  <c r="J5" i="10"/>
  <c r="J7" s="1"/>
  <c r="J3" i="8"/>
  <c r="J7" i="9"/>
  <c r="J6" i="11"/>
  <c r="J15" i="14"/>
  <c r="I22"/>
  <c r="D9" i="7" s="1"/>
  <c r="J10" i="14"/>
  <c r="H22"/>
  <c r="C9" i="7" s="1"/>
  <c r="J7" i="11"/>
  <c r="H7"/>
  <c r="C6" i="7" s="1"/>
  <c r="E6" s="1"/>
  <c r="I7" i="10"/>
  <c r="D5" i="7" s="1"/>
  <c r="I17" i="9"/>
  <c r="D4" i="7" s="1"/>
  <c r="H17" i="9"/>
  <c r="C4" i="7" s="1"/>
  <c r="H13" i="8"/>
  <c r="C3" i="7" s="1"/>
  <c r="J22" i="14" l="1"/>
  <c r="J11" i="12"/>
  <c r="E5" i="7"/>
  <c r="J17" i="9"/>
  <c r="J13" i="8"/>
  <c r="B5" i="16"/>
  <c r="B6" s="1"/>
  <c r="C25" i="5"/>
  <c r="E9" i="7"/>
  <c r="D10"/>
  <c r="D26" i="5" s="1"/>
  <c r="D28" s="1"/>
  <c r="E4" i="7"/>
  <c r="C10"/>
  <c r="E3"/>
  <c r="B7" i="16" l="1"/>
  <c r="D11" i="7"/>
  <c r="E10"/>
  <c r="C11"/>
  <c r="C26" i="5"/>
  <c r="C28" s="1"/>
  <c r="C29" s="1"/>
  <c r="C30" s="1"/>
  <c r="C31" s="1"/>
  <c r="E11" i="7" l="1"/>
</calcChain>
</file>

<file path=xl/sharedStrings.xml><?xml version="1.0" encoding="utf-8"?>
<sst xmlns="http://schemas.openxmlformats.org/spreadsheetml/2006/main" count="588" uniqueCount="270">
  <si>
    <t xml:space="preserve">A munka leírása:                       </t>
  </si>
  <si>
    <t xml:space="preserve">                                                                              </t>
  </si>
  <si>
    <t xml:space="preserve">Készült:                                                                      </t>
  </si>
  <si>
    <t>Költségvetés főösszesítő</t>
  </si>
  <si>
    <t>Megnevezés</t>
  </si>
  <si>
    <t>Anyagköltség</t>
  </si>
  <si>
    <t>Díjköltség</t>
  </si>
  <si>
    <t>Aláírás</t>
  </si>
  <si>
    <t>Gépészet</t>
  </si>
  <si>
    <t xml:space="preserve">1102 Budapest, Szent László tér 29.    </t>
  </si>
  <si>
    <t>Tételszám</t>
  </si>
  <si>
    <t>Tételkiírás</t>
  </si>
  <si>
    <t>Anyag</t>
  </si>
  <si>
    <t>Munkadíj</t>
  </si>
  <si>
    <t>A mennyiségek ellenőrizendők.</t>
  </si>
  <si>
    <t xml:space="preserve">Felvonulási csatlakozóhely főkapcsolóval világítási és erőátviteli mérőhely részére, </t>
  </si>
  <si>
    <t>készlet</t>
  </si>
  <si>
    <t>A:</t>
  </si>
  <si>
    <t>D:</t>
  </si>
  <si>
    <t>Acélszerkezetek beépítése</t>
  </si>
  <si>
    <t>t</t>
  </si>
  <si>
    <t>Gipszkarton falszerkezetek készítése, hőszigetelés és kétoldali kartonozás, T30 perc tűzállóság</t>
  </si>
  <si>
    <t>m2</t>
  </si>
  <si>
    <t>Gipszkarton burkolat és hőszigetelés beépítése tetősíkon</t>
  </si>
  <si>
    <t>Rigidur E25 szárazpadló készítése</t>
  </si>
  <si>
    <t>Ragasztott kerámia padlóburkolat készítése, 10 cm lábazattal, max 20×20 cm lapból, segédanyaggal</t>
  </si>
  <si>
    <t>Ajtó beépítése 100/210 T=30 perc, jobbos kivitel</t>
  </si>
  <si>
    <t>db</t>
  </si>
  <si>
    <t>Ajtó beépítése 80/210 T=30 perc, egy jobbos és egy balos</t>
  </si>
  <si>
    <t>m3</t>
  </si>
  <si>
    <t>Tetőkiemelések héjalása, fémlemez borítás, Osb 20 mm alátét lap, filc, alátét vízszigeteléssel</t>
  </si>
  <si>
    <t>Bádogozás a héjazattal megegyező anyagból a kutyaólak vápájánál, szegélyeinél, a gépészeti rácsok körül</t>
  </si>
  <si>
    <t>m</t>
  </si>
  <si>
    <t>Acélszerkezet felületkezelése</t>
  </si>
  <si>
    <t>Gipszkarton felületek glettelése2×, festése 2× szín fehér</t>
  </si>
  <si>
    <t>Gerendák falfészkeinek illetve felültetésének kialakítása</t>
  </si>
  <si>
    <t>munkaterület takarítása</t>
  </si>
  <si>
    <t>Összesen (HUF)</t>
  </si>
  <si>
    <t>Mindösszesen nettó (HUF)</t>
  </si>
  <si>
    <t>Áfa 27%</t>
  </si>
  <si>
    <t>Bruttó összeg (HUF):</t>
  </si>
  <si>
    <t>Tetőkiemelés készítése: kutyaól kialakítása fa ácsolatból, meglévő szaruzatra építve</t>
  </si>
  <si>
    <t>Sor- szám</t>
  </si>
  <si>
    <t>Egységár</t>
  </si>
  <si>
    <t>egys.</t>
  </si>
  <si>
    <t>me.</t>
  </si>
  <si>
    <t>Héjazat bontása valamint a födémmunkák részére anyagbeszállításhoz, héjazat visszaépítése, munka közben fóliavédelem kiépítése</t>
  </si>
  <si>
    <t>Munkanem</t>
  </si>
  <si>
    <t>Teljes ár</t>
  </si>
  <si>
    <t>Díj</t>
  </si>
  <si>
    <t>Anyag + díj</t>
  </si>
  <si>
    <t>1.</t>
  </si>
  <si>
    <t>Kábeltálcák, védőcsövek</t>
  </si>
  <si>
    <t>2.</t>
  </si>
  <si>
    <t>Kábelek, vezetékek</t>
  </si>
  <si>
    <t>3.</t>
  </si>
  <si>
    <t>Szerelvények</t>
  </si>
  <si>
    <t>4.</t>
  </si>
  <si>
    <t>Lámpatestek</t>
  </si>
  <si>
    <t>5.</t>
  </si>
  <si>
    <t>Elosztó berendezések</t>
  </si>
  <si>
    <t>6.</t>
  </si>
  <si>
    <t>Érintésvédelem</t>
  </si>
  <si>
    <t>7.</t>
  </si>
  <si>
    <t>Egyéb tételek</t>
  </si>
  <si>
    <t>Összesen nettó</t>
  </si>
  <si>
    <t>Összesen bruttó</t>
  </si>
  <si>
    <t xml:space="preserve">A kiírás nem tartalmazza az alábbi tételeket: lásd a műszaki leírást! </t>
  </si>
  <si>
    <t>A tervdokumentáció írásos (műszaki leírás, költségvetési kiírások, műszaki adatlapok) és tervi anyaga összefüggő egészet képez. A tervdokumentáció felhasználójának meg kell győződnie arról, hogy az anyagban nincsenek ellentmondások, valamint a terveken és a kiírásban szereplő mennyiségek helyesek. Az ajánlattevő felelőssége, hogy az ajánlat teljes körű, hiánytalan, abból a cím szerinti épület megnevezett rendszerei kompletten, üzemképes állapotban a támasztott igényeket kielégítve megépíthetők!</t>
  </si>
  <si>
    <t>A gyártmányok, típusok a műszaki színvonalat jelzik, amellyel műszakilag egyenértékű gyártmányok és anyagtípusok is elfogadhatóak. A kiadott dokumentáció a tervlapok és az írásos anyagok összessége, azokat együtt kell kezelni. Az árazatlan költségvetésben megjelölt anyagmennyiségeket a kivitelező köteles ellenőrizni.</t>
  </si>
  <si>
    <t>Ssz.</t>
  </si>
  <si>
    <t>Tétel szövege</t>
  </si>
  <si>
    <t>Menny.</t>
  </si>
  <si>
    <t>Egység</t>
  </si>
  <si>
    <t>Merev, sima falú műanyag védőcső elhelyezése, elágazó dobozokkal, falon kívül, előre elkészített tartó szerkezetre szerelve, erősített falú kivitelben, közepes mechanikai igénybevételre, Névleges méret: 21-29 mm  Univolt VRM 25</t>
  </si>
  <si>
    <t>Merev, sima falú műanyag védőcső elhelyezése, elágazó dobozokkal, falon kívül, előre elkészített tartó szerkezetre szerelve, erősített falú kivitelben, közepes mechanikai igénybevételre, Névleges méret: 30-50 mm Univolt VRM 40</t>
  </si>
  <si>
    <t>Merev, sima falú műanyag védőcső elhelyezése, elágazó dobozokkal, falhorony véséssel, vakolat helyreállítással, erősített falú kivitelben, közepes mechanikai igénybevételre, Névleges méret: 30-50 mm Univolt VRM 40</t>
  </si>
  <si>
    <t>Merev, sima falú műanyag védőcső elhelyezése, elágazó dobozokkal, falhorony véséssel, vakolat helyreállítással, erősített falú kivitelben, közepes mechanikai igénybevételre, Névleges méret: 51-63 mm 63</t>
  </si>
  <si>
    <t>Műanyag csatorna fedéllel, idomokkal, végelzárókkal, műanyagból, fehér színben, 16x16mm
Schneider Ultra minicsatorna (fali kezelők vezetéke)</t>
  </si>
  <si>
    <t>Műanyag csatorna fedéllel, idomokkal, végelzárókkal, műanyagból, fehér színben, 25x16mm
Schneider Estandar minicsatorna (fali kezelők vezetéke)</t>
  </si>
  <si>
    <t>8.</t>
  </si>
  <si>
    <t>Műanyag csatorna fedéllel, idomokkal, végelzárókkal, műanyagból, válaszfallal, fehér színben, 140x55mm
Schneider Optiline45 kábelcsatorna (beltéri egységek betápláló kábele,VRV vezetékek)</t>
  </si>
  <si>
    <t>Munkanem összesen:</t>
  </si>
  <si>
    <t>Szigetelt vezeték elhelyezése védőcsőbe húzva vagy vezetékcsatornába fektetve, rézvezetővel, leágazó kötésekkel, szigetelés ellenállás méréssel, a szerelvényekhez csatlakozó vezetékvégek bekötése nélkül, keresztmetszet: 4-6 mm2 H07V-k z-s 450/750V 1x 6 mm2, hajlékony rézvezetővel</t>
  </si>
  <si>
    <t xml:space="preserve">m      </t>
  </si>
  <si>
    <t>Hiradástechnikai és vezérlőkábel elhelyezése előre elkészített tartószerkezetre, 3-48 erű rézvezetővel,
keresztmetszet: 1,0-2,5 mm2
YSLCY típusú vezérlőkábel 2x1 mm2</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</si>
  <si>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3x1,5 mm², hajlékony rézvezetővel</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</si>
  <si>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5x1,5 mm², hajlékony rézvezetővel</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</si>
  <si>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3x2,5 mm², hajlékony rézvezetővel</t>
  </si>
  <si>
    <t>Műanyag szigetelésű távközlési kábel belső terekbe, fektetése kézi erővel, védőcsőbe húzva vagy vezetékcsatornába fektetve, tömeghatár: 0,36-0,65 kg/m-ig
YSLY-JB 5x6 mm2 kábel</t>
  </si>
  <si>
    <t>Műanyag szigetelésű távközlési kábel belső terekbe, fektetése kézi erővel, védőcsőbe húzva vagy vezetékcsatornába fektetve, tömeghatár: 0,66-1,00 kg/m-ig
YSLY-JB 5x10 mm2 kábel</t>
  </si>
  <si>
    <t>Műanyag szigetelésű távközlési kábel belső terekbe, fektetése kézi erővel, védőcsőbe húzva vagy vezetékcsatornába fektetve, tömeghatár: 1,01-1,50 kg/m-ig
YSLY-JB 5x16 mm2 kábel</t>
  </si>
  <si>
    <t>9.</t>
  </si>
  <si>
    <t>Műanyag szigetelésű távközlési kábel belső terekbe, fektetése kézi erővel, védőcsőbe húzva vagy vezetékcsatornába fektetve, tömeghatár: 1,01-1,50 kg/m-ig
YSLY-JB 5x25 mm2 kábel</t>
  </si>
  <si>
    <t>10.</t>
  </si>
  <si>
    <t>PVC szigetelésű energiaátviteli és irányítás-technikai kábel elhelyezése előre beépített tartószerkezetre, rögzítés nélkül, tömeghatár: 0,36-0,65 kg/m NYY-O 0,6/1 kV 35 mm2, tömör rézvezetővel</t>
  </si>
  <si>
    <t>11.</t>
  </si>
  <si>
    <t>Műanyag szigetelésű távközlési kábel belső terekbe, fektetése kézi erővel, védőcsőbe húzva vagy vezetékcsatornába fektetve, tömeghatár: 1,51-2,50 kg/m-ig
YSLY-JB 5x35 mm2 kábel</t>
  </si>
  <si>
    <t>12.</t>
  </si>
  <si>
    <t>PVC szigetelésű energiaátviteli és irányítás-technikai kábel elhelyezése előre beépített tartószerkezetre, rögzítés nélkül, tömeghatár: 0,66-1,00 kg/m NYY-O 0,6/1 kV 70 mm2, tömör rézvezetővel</t>
  </si>
  <si>
    <t>13.</t>
  </si>
  <si>
    <t>Gumiköpenyes kábel (darukábel, bányatömlő-kábel) elhelyezése kézi erővel,  nagy és különleges mechanikai igénybevételre, ónozott sodrott rézvezetővel, előre elkészített speciális tartóra szerelve, tömeghatár: 0,66-1,00 kg/m NSSHöu-O 0,6/1 kV 70 mm2</t>
  </si>
  <si>
    <t>14.</t>
  </si>
  <si>
    <t>Gumiköpenyes kábel (darukábel, bányatömlő-kábel) elhelyezése kézi erővel,  nagy és különleges mechanikai igénybevételre, ónozott sodrott rézvezetővel, előre elkészített speciális tartóra szerelve, tömeghatár: 1,01-2,50 kg/m NSSHöu-O 0,6/1 kV 120 mm2</t>
  </si>
  <si>
    <t>Megjegyzés:</t>
  </si>
  <si>
    <t>2P+F IP44 csatlakozó aljzat szerelése falonkívül, bekötéssel, bekötéssel kompletten, 16 A, 250V</t>
  </si>
  <si>
    <t>Kézi működtetésű terheléskapcsoló elhelyezése, műanyag tokozással, 63 A-ig, 2 pólusú GANZ KK KKM0-6001 tokozatba szerelt, 2 pólusú, 0-1 állású be-ki kapcsoló, IP65</t>
  </si>
  <si>
    <r>
      <t xml:space="preserve">Megjegyzés: </t>
    </r>
    <r>
      <rPr>
        <sz val="8"/>
        <color indexed="8"/>
        <rFont val="Verdana"/>
        <family val="2"/>
        <charset val="1"/>
      </rPr>
      <t>A lámpatesteket csak az építtető és a belsőépítész jóváhagyása után szabad megrendelni!!</t>
    </r>
  </si>
  <si>
    <r>
      <t xml:space="preserve">L1 jelű </t>
    </r>
    <r>
      <rPr>
        <sz val="8"/>
        <rFont val="Verdana"/>
        <family val="2"/>
        <charset val="238"/>
      </rPr>
      <t>oldalfalra/mennyezetre szerelt fénycsöves lámpatest
Simotrade Star T5 2x35 IP65</t>
    </r>
  </si>
  <si>
    <r>
      <t xml:space="preserve">L2 jelű </t>
    </r>
    <r>
      <rPr>
        <sz val="8"/>
        <rFont val="Verdana"/>
        <family val="2"/>
        <charset val="238"/>
      </rPr>
      <t>oldalfalra/mennyezetre szerelt hajólámpa IP44, műanyag védőráccsal
Osram Eco 53W 2800K fényforrással, éghető felületre szerelhető típus</t>
    </r>
  </si>
  <si>
    <t>klt</t>
  </si>
  <si>
    <r>
      <t>VRVAHU jelű</t>
    </r>
    <r>
      <rPr>
        <sz val="8"/>
        <rFont val="Verdana"/>
        <family val="2"/>
        <charset val="1"/>
      </rPr>
      <t xml:space="preserve"> elosztó előregyártva, helyszínre szállítva, bekötve lepróbálva kompletten, EE-02 rajz szerint</t>
    </r>
  </si>
  <si>
    <r>
      <t>VRVÖNK1-2 jelű</t>
    </r>
    <r>
      <rPr>
        <sz val="8"/>
        <rFont val="Verdana"/>
        <family val="2"/>
        <charset val="1"/>
      </rPr>
      <t xml:space="preserve"> elosztó előregyártva, helyszínre szállítva, bekötve lepróbálva kompletten, EE-03 rajz szerint</t>
    </r>
  </si>
  <si>
    <r>
      <t>VRVÖNK3-4 jelű</t>
    </r>
    <r>
      <rPr>
        <sz val="8"/>
        <rFont val="Verdana"/>
        <family val="2"/>
        <charset val="1"/>
      </rPr>
      <t xml:space="preserve"> elosztó előregyártva, helyszínre szállítva, bekötve lepróbálva kompletten, EE-04 rajz szerint</t>
    </r>
  </si>
  <si>
    <t>OBO PS4-B+C+FS, SBI 22x58 gG100A beépítése Hensel 600x300 műa. tokozatba (opciós tétel, üzemi és tartalék betáplálásra a főelosztóban)</t>
  </si>
  <si>
    <t>Automatikus fázisjavító berendezés telepítése, helyszínre szállítva, bekötve lepróbálva kompletten, fokozatmentesen állítható teljesítményfaktorral, öngyógyító, veszteségszegény, PCB-mentes teljesítménykondenzátorral, töltésmentesítő ellenállásokkal, Mbusz-ra csatlakoztatható teljesítmény szabályozóval, önbeolvasó teljesítményfok mérővel, termikus tekercselésvédelemmel, szellőző ventilátorral 5x25kVAr 125kVAr 135Hz 13,7% Schneider Varset Harmony IP55</t>
  </si>
  <si>
    <t>meglévő 2. emeleti alelosztó módosítása:
1db 1P+N C10A "A" 30mA ÁVK-s kismegszakító
beépítése, az összes szerelési és segédanyaggal együtt</t>
  </si>
  <si>
    <t>Érintésvédelmi hálózat tartozékainak szerelése,
épületgépészeti csőhálózat földelő kötése
OBO szalagbilincs, 3/8-4", csatlakoztatható
vezeték keresztmetszet 2x2,5-25 mm²                    OBO 9272</t>
  </si>
  <si>
    <t>Érintésvédelmi hálózat tartozékainak szerelése, nagy kiterjedésű fémtárgy földelő kötése</t>
  </si>
  <si>
    <t>Érintésvédelmi hálózat tartozékainak szerelése, EPH sín, felirat céltáblákkal és azok feliratozásával bezárólag                                                              OBO 1809</t>
  </si>
  <si>
    <t xml:space="preserve">db </t>
  </si>
  <si>
    <t>Érintésvédelmi mérés és jegyzőkönyv készítése, 3pld-ban átadva</t>
  </si>
  <si>
    <t>Átadási, megvalósulási dokumentáció készítése Beruházónak 3pld-ban átadva,mely tartalmazza: 1.Tartalomjegyzéket 2.Használati útmutatókat 3.Alkatrész jegyzékeket és szállítói jegyzékeket 4.Átadás/átvételi jegyzőkönyveket 5.Nyomvonalrajzokat 6.Szerelési terveket 7.Mérési jegyzőkönyveket 8.Kapcsolószekrények terveit  9.Átvételi jegyzőkönyveket 10.Prospektusokat 11.Megfelelőségi nyilatkozatokat. Minden pont esetében a megvalósult állapotnak megfelelően kell a dokumentációt elkészíteni!</t>
  </si>
  <si>
    <t>Nagyméretű kábelátvezetések tűzgátló lezárása, tűzvédelmi hab beépítése beton-, porózus beton és téglafalba min. 10 cm falvastagság, vasbeton födém esetén min. 15 cm vastagságban, falátvezetés EI120, tűzgát jelölő szettel, OBO Pyrosit NG</t>
  </si>
  <si>
    <t>Tűzvédelmi felülvizsgálat elvégzése,jegyzőkönyv készítésével</t>
  </si>
  <si>
    <t>Órabér vezető szerelő részére az esetlegesen szükséges munkákra, amelyek nincsenek a munkajegyzékben. Csak az elvégzéshez kapcsolódó igazolás ellenében számolható el.</t>
  </si>
  <si>
    <t>óra</t>
  </si>
  <si>
    <t>Órabér szerelő részére az esetlegesen szükséges munkákra, amelyek nincsenek a munkajegyzékben. Csak az elvégzéshez kapcsolódó igazolás ellenében számolható el.</t>
  </si>
  <si>
    <t>Órabér segédmunkás részére az esetlegesen szükséges munkákra, amelyek nincsenek a munkajegyzékben. Csak az elvégzéshez kapcsolódó igazolás ellenében számolható el.</t>
  </si>
  <si>
    <t>Felirati, figyelmeztető táblák elhelyezése</t>
  </si>
  <si>
    <t>Falátfúrás DN25-DN40 vezetékhez vagy átmenő csavaros rögzítéshez, téglafalban max. 100cm falvastagságig , helyreállítás nélkül</t>
  </si>
  <si>
    <t>Fal/födém átfúrás DN63-DN150 vezetékhez vagy átmenő csavaros rögzítéshez, téglafalban max. 100cm falvastagságig , helyreállítás nélkül</t>
  </si>
  <si>
    <t>Statikus tervezői művezetés az alapszerelés kialakításához (áttörések, átfúrások,védőcsövezés falban és födémben)</t>
  </si>
  <si>
    <t>Vezeték és kábeljelölő elhelyezése, pattintható kivitelben LEGRAND CAB3 1,5-2,5 jelölőkészlet</t>
  </si>
  <si>
    <t>Vezeték és kábeljelölő elhelyezése, pattintható kivitelben LEGRAND CAB3 10-16 jelölőkészlet</t>
  </si>
  <si>
    <t>1 fázisú berendezés bekötése, kompletten</t>
  </si>
  <si>
    <t>3 fázisú berendezés bekötése, kompletten</t>
  </si>
  <si>
    <t>Fejezetek megnevezése</t>
  </si>
  <si>
    <t>Anyag összege</t>
  </si>
  <si>
    <t>Díj összege</t>
  </si>
  <si>
    <t>01  vízellátás csatornázás</t>
  </si>
  <si>
    <t>02  hűtés fűtés</t>
  </si>
  <si>
    <t>Összesen:</t>
  </si>
  <si>
    <t>Anyag egységár</t>
  </si>
  <si>
    <t>Díj egységre</t>
  </si>
  <si>
    <t>Anyag összesen</t>
  </si>
  <si>
    <t>Díj összesen</t>
  </si>
  <si>
    <t>33 Falazás és egyéb kőművesmunka</t>
  </si>
  <si>
    <t>33-063-2.1.3</t>
  </si>
  <si>
    <t>Födémáttörés 30x30 cm méretig, 30 cm födémvastagságig, vasbetonlemez födémben</t>
  </si>
  <si>
    <t xml:space="preserve">db     </t>
  </si>
  <si>
    <t>81 Épületgépészeti csővezeték szerelése</t>
  </si>
  <si>
    <t>81-001-1.4.1.1.1.3-0130002</t>
  </si>
  <si>
    <t>Ivóvíz vezeték, PVC cső szerelése, ragasztott kötésekkel, cső elhelyezése csőidomokkal, szakaszos nyomáspróbával, tartószerkezetre, DN 20 PIPELIFE PVC sima végű nyomócső 20x1,5x6000 mm, 16 bar, NY020/6M16B</t>
  </si>
  <si>
    <t>81-001-1.4.1.1.1.5-0130004</t>
  </si>
  <si>
    <t>Ivóvíz vezeték, PVC cső szerelése, ragasztott kötésekkel, cső elhelyezése csőidomokkal, szakaszos nyomáspróbával, tartószerkezetre, DN 32 PIPELIFE PVC sima végű nyomócső 32x1,6x6000 mm, 10 bar, NY032/6M10B</t>
  </si>
  <si>
    <t>Fejezet összesen:</t>
  </si>
  <si>
    <t>33-063-3.2.1</t>
  </si>
  <si>
    <r>
      <t>Horonyvésés, téglafalban, 8 cm</t>
    </r>
    <r>
      <rPr>
        <vertAlign val="superscript"/>
        <sz val="10"/>
        <color indexed="8"/>
        <rFont val="Times New Roman CE"/>
        <charset val="238"/>
      </rPr>
      <t>2</t>
    </r>
    <r>
      <rPr>
        <sz val="10"/>
        <color indexed="8"/>
        <rFont val="Times New Roman CE"/>
        <charset val="238"/>
      </rPr>
      <t xml:space="preserve"> keresztmetszetig          hekyreállítással</t>
    </r>
  </si>
  <si>
    <t>81-004-1.5.1.1.1.1.2-0337391</t>
  </si>
  <si>
    <t>81-004-1.5.1.1.1.1.3-0337392</t>
  </si>
  <si>
    <t>Fűtési vezeték, Horganyzott szénacélcső szerelése, préselt csőkötésekkel, cső elhelyezése csőidomokkal,, szakaszos nyomáspróbával, szabadon, horonyba vagy padlócsatornába, DN 12 - DN 50, DN 20 GEBERIT Mapress szénacél kívül horganyzott cső, d22x1,5, Cikkszám: 29254</t>
  </si>
  <si>
    <t>81-004-1.5.1.1.1.1.4-0337393</t>
  </si>
  <si>
    <t>Fűtési vezeték, Horganyzott szénacélcső szerelése, préselt csőkötésekkel, cső elhelyezése csőidomokkal, szakaszos nyomáspróbával, szabadon, horonyba vagy padlócsatornába, DN 12 - DN 50, DN 25 GEBERIT Mapress szénacél kívül horganyzott cső, d28x1,5, Cikkszám: 29255</t>
  </si>
  <si>
    <t>81-004-1.5.1.1.1.1.5-0337394</t>
  </si>
  <si>
    <t>Fűtési vezeték, Horganyzott szénacélcső szerelése, préselt csőkötésekkel, cső elhelyezése csőidomokkal, szakaszos nyomáspróbával, szabadon, horonyba vagy padlócsatornába, DN 12 - DN 50, DN 32 GEBERIT Mapress szénacél kívül horganyzott cső, d35x1,5, Cikkszám: 29256</t>
  </si>
  <si>
    <t>81-004-1.5.1.1.1.1.6-0337395</t>
  </si>
  <si>
    <t>Fűtési vezeték, Horganyzott szénacélcső szerelése, préselt csőkötésekkel, cső elhelyezése csőidomokkal, szakaszos nyomáspróbával, szabadon, horonyba vagy padlócsatornába, DN 12 - DN 50, DN 40 GEBERIT Mapress szénacél kívül horganyzott cső, d42x1,5, Cikkszám: 29257</t>
  </si>
  <si>
    <t>82 Épületgépészeti szerelvények és berendezések szerelése</t>
  </si>
  <si>
    <t>82-001-7.5.1-0113474</t>
  </si>
  <si>
    <t>Kétoldalon menetes vagy roppantógyűrűs szerelvény elhelyezése, külső vagy belső menettel, illetve hollandival csatlakoztatva DN 32 szelepek, csappantyúk (szabályzó, folytó-elzáró, beavatkozó) Danfoss MSV-BD 32 beállító-, mérő- és elzárószelep, beépített mérőcsonkkal, normál sárgaréz, menetes, Kvs=18, DN 32, PN 16, 003Z4004</t>
  </si>
  <si>
    <t>82-001-7.5.1-0334256</t>
  </si>
  <si>
    <t>Kétoldalon menetes vagy roppantógyűrűs szerelvény elhelyezése, külső vagy belső menettel, illetve hollandival csatlakoztatva DN 32 szelepek, csappantyúk (szabályzó, folytó-elzáró, beavatkozó) Viega Easytop visszacsapó szelep, kettős "V" préssel, SC-Contur-ral (bizt. kontúr), vörösöntvény, PN 16, NA 32 (1 1/2"), Csz.: 471 217</t>
  </si>
  <si>
    <t>82-001-7.5.2-0118692</t>
  </si>
  <si>
    <t>Kétoldalon menetes vagy roppantógyűrűs szerelvény elhelyezése, külső vagy belső menettel, illetve hollandival csatlakoztatva DN 32 gömbcsap, víz- és gázfőcsap Heimeier Globo P szivattyú gömbcsap 5/4" x 5/4", 0620-05.000</t>
  </si>
  <si>
    <t>82-001-16.2.3-0113289</t>
  </si>
  <si>
    <t>Fűtőtest szerelvény elhelyezése külső vagy belső menettel, illetve hollandival csatlakoztatva DN 15 visszatérő elzárószelep Danfoss RLV egyenes kivitelű radiátor visszatérő csavarzat (nikkelezett) beszabályozási, elzárási, ürítés funkcióval, k.m. 1/2", 003L0364</t>
  </si>
  <si>
    <t>82-001-16.2.5-0113202</t>
  </si>
  <si>
    <t>82-001-17.1.1-0113255</t>
  </si>
  <si>
    <t>Termosztatikus szelepfej felszerelése radiátorszelepre, KLAPP csatlakozóval rögzítve Danfoss termosztatikus fej beépített érzékelővel, 013G2980, RA 2980, 5-26°C</t>
  </si>
  <si>
    <t>82-008-3.1.4.1.2-0150801</t>
  </si>
  <si>
    <t>Fűtés-, klíma-, hűtéstechnika nedvestengelyű nagyhatásfokú szabályozott szivattyú, menetes vagy karimás kötéssel, egyes szivattyúk, DN 30/32 Grundfos MAGNA3 32-60 F 220 1x230V PN6/10, Szabályozott nedvestengelyű keringetőszivattyú, A-energiaosztály, AUTOADAPT funkcióval, karimás</t>
  </si>
  <si>
    <t>82-012-3.2.1.4-0423361</t>
  </si>
  <si>
    <t>Acéllemez kompakt lapradiátor elhelyezése, széthordással, tartókkal, bekötéssel, 2 soros, 1600 mm-ig, 600 mm VOGEL &amp; NOOT kompakt lapradiátor 21K-S típus, 2-soros, 1 konvektorlemez borítással, 600x 400 mm, fűtőteljesítmény:  543 W</t>
  </si>
  <si>
    <t>82-012-3.2.1.4-0423365</t>
  </si>
  <si>
    <t>Acéllemez kompakt lapradiátor elhelyezése, széthordással, tartókkal, bekötéssel, 2 soros, 1600 mm-ig, 600 mm VOGEL &amp; NOOT kompakt lapradiátor 21K-S típus, 2-soros, 1 konvektorlemez borítással, 600x 600 mm, fűtőteljesítmény: 1086 W</t>
  </si>
  <si>
    <t>82-012-3.2.1.4-0423467</t>
  </si>
  <si>
    <t>Acéllemez kompakt lapradiátor elhelyezése, széthordással, tartókkal, bekötéssel, 2 soros, 1600 mm-ig, 600 mm VOGEL &amp; NOOT kompakt lapradiátor 22K típus, 2-soros, 2 konvektorlemez borítással, 600x1000 mm, fűtőteljesítmény: 1713 W</t>
  </si>
  <si>
    <t>82-012-3.2.1.6-0423481</t>
  </si>
  <si>
    <t>Acéllemez kompakt lapradiátor elhelyezése, széthordással, tartókkal, bekötéssel, 2 soros, 1600 mm-ig, 900 mm VOGEL &amp; NOOT kompakt lapradiátor 21K-S típus, 2-soros, 2 konvektorlemez borítással, 900x 400 mm, fűtőteljesítmény:  918 W</t>
  </si>
  <si>
    <t>82-012-3.2.1.6-0423482</t>
  </si>
  <si>
    <t>Acéllemez kompakt lapradiátor elhelyezése, széthordással, tartókkal, bekötéssel, 2 soros, 1600 mm-ig, 900 mm VOGEL &amp; NOOT kompakt lapradiátor 21K-S típus, 2-soros, 2 konvektorlemez borítással, 900x 520 mm, fűtőteljesítmény: 1194 W</t>
  </si>
  <si>
    <t>82-012-3.2.1.6-0423483</t>
  </si>
  <si>
    <t>Acéllemez kompakt lapradiátor elhelyezése, széthordással, tartókkal, bekötéssel, 2 soros, 1600 mm-ig, 900 mm VOGEL &amp; NOOT kompakt lapradiátor 21K-S típus, 2-soros, 2 konvektorlemez borítással, 900x 600 mm, fűtőteljesítmény: 1378 W</t>
  </si>
  <si>
    <t>82-012-3.2.2.4-0423474</t>
  </si>
  <si>
    <t>Acéllemez kompakt lapradiátor elhelyezése, széthordással, tartókkal, bekötéssel, 2 soros, 1600 mm felett, 600 mm VOGEL &amp; NOOT kompakt lapradiátor 22K típus, 2-soros, 2 konvektorlemez borítással, 600x2000 mm, fűtőteljesítmény: 3426 W</t>
  </si>
  <si>
    <t>82-012-3.3.2.6-0426098</t>
  </si>
  <si>
    <t>Acéllemez kompakt lapradiátor elhelyezése, széthordással, tartókkal, bekötéssel, 3 soros, 1600 mm felett, 900 mm Vogel &amp; Noot univerzális hat csatl.lapradiátor DKEK (33 típus), 3-soros 3 konvektorlemezes, burkolattal, 900x1320mm, fűtőteljesítmény: 5566 W</t>
  </si>
  <si>
    <t>82-012-21.1</t>
  </si>
  <si>
    <t>Konvektor elhelyezése, széthordással, bekötéssel, tartozékokkal, előre elkészített tartószerkezetre, STIEBEL CNS 50 S</t>
  </si>
  <si>
    <t>84 Légkondicionáló berendezések</t>
  </si>
  <si>
    <t>84-001-7.3.1</t>
  </si>
  <si>
    <t>Építészet</t>
  </si>
  <si>
    <t>Elektromos</t>
  </si>
  <si>
    <t xml:space="preserve">A Kőbányai Polgármesteri Hivatal </t>
  </si>
  <si>
    <t>gépészeti felújítási munkái</t>
  </si>
  <si>
    <t xml:space="preserve">A munka helyszíne:                              </t>
  </si>
  <si>
    <t>Anyag- és díjköltség összesen:</t>
  </si>
  <si>
    <t>ÁFA vetítési alap</t>
  </si>
  <si>
    <t>Áfa</t>
  </si>
  <si>
    <t>A munka ára</t>
  </si>
  <si>
    <t>Gépészet - anyag és díj összesen:</t>
  </si>
  <si>
    <t>Áfa:</t>
  </si>
  <si>
    <t>Bruttó összesen:</t>
  </si>
  <si>
    <t xml:space="preserve">A költségvetést készítette: </t>
  </si>
  <si>
    <t>Dombor merevített szalag horganyzott kábeltálca tartószerkezet kiépítésével, max. 135 kg/m kábelterhelésre, gyors összekötő rendszerrel                                                                   Névleges méret: 200x60 mm OBO RKSM 620</t>
  </si>
  <si>
    <t>Dombor merevített szalag horganyzott kábeltálca tartószerkezet kiépítésével, max. 135 kg/m kábelterhelésre, gyors összekötő rendszerrel,                                                                 Névleges méret: 300x60 mm OBO RKSM 630</t>
  </si>
  <si>
    <t>Dombor merevített szalag horganyzott kábellétra, tartószerkezet kiépítésével, max. 135 kg/m kábelterhelésre, gyors összekötő rendszerrel           Névleges méret: 300x60 mm OBO LG-NS 630</t>
  </si>
  <si>
    <t>Kézi működtetésű terheléskapcsoló elhelyezése, műanyag tokozással, 63 A-ig, 2 pólusú GANZ KK KKM0-6003 tokozatba szerelt, 2 pólusú, 0-1 állású váltókapcsoló, IP65</t>
  </si>
  <si>
    <t>5W-os oldalfalra/mennyezetre szerelhető LED-es, kültéri kivitelű irányfény lámpatest, 1 órás egyedi akkumulátorral, készenléti üzemben. Védettség: IP65
Emex Pimos Road LED 5T AT</t>
  </si>
  <si>
    <t>VRVKP jelű elosztó előregyártva, helyszínre szállítva, bekötve lepróbálva kompletten, EE-01 rajz szerint</t>
  </si>
  <si>
    <t>meglévő főelosztó módosítása:
3SF2-3SF9,4SF2-4SF7 NH00 készülék cseréje SBI 14x51 és 22x58 olvadóbiztosító szakaszolóra (meglévő olvadóbetétekkel azonos értékűre),
új leágazások beépítése 3sz. cellába:
22x58 gG63A VRVKP elosztó,
22x58 gG50A VRVAHU elosztó,
22x58 gG100A VRVÖNK1-2 elosztó,
22x58 gG100A VRVÖNK3-4 elosztó,
NH1 gG250A fázisjavítás részére, az összes szerelési és segédanyaggal együtt</t>
  </si>
  <si>
    <t>Bontási hulladék elszállítása, a keletkező hulladék szakszerű lerakásával együtt</t>
  </si>
  <si>
    <t>Porral járó munkák esetén folyamatos porelszívás, bútorzat letakarásával, takarítással együtt</t>
  </si>
  <si>
    <t>15.</t>
  </si>
  <si>
    <t>16.</t>
  </si>
  <si>
    <t>17.</t>
  </si>
  <si>
    <t>Műanyag vezeték kisérőfűtése.                                                                                 Hideg véggel szerelt, rögzítőszalagra rögzített, UV védett DEVIpipeguard 15W/m önszabályzó fűtőkábel fektetése, max. 30W/m teljesítménnyel, tápcsatlakozóval, végzáróval, 5m-ként figyelmeztető feliratokkal</t>
  </si>
  <si>
    <t>fm</t>
  </si>
  <si>
    <t>DEVIreg 610 termosztát, NTC érzékelővel, beüzemelve, bekötve</t>
  </si>
  <si>
    <t>18.</t>
  </si>
  <si>
    <t>19.</t>
  </si>
  <si>
    <t>Villamos tervezői művezetés (opcionális)</t>
  </si>
  <si>
    <t>82-008-1.3.1.1-0167086</t>
  </si>
  <si>
    <t>Vízelvezetés átemelő telepek kondenzátum, szennyezett víz, drénvíz szállítására, beltéri elhelyezésre Aspen Orange Mini, kondenzvíz átemelő szivattyú</t>
  </si>
  <si>
    <t>Fűtőtest szerelvény elhelyezése külső vagy belső menettel, illetve hollandival csatlakoztatva DN 15 termosztatikus szelep, termosztatikus szelep szett Danfoss egyenes kivitelű termosztatikus szeleptest, előbeálítással, 013G0014, RA-DV 1/2"</t>
  </si>
  <si>
    <t>Változó tömegáramú, inverteres multi split klímák elhelyezése, csővezetés nélkül, kültéri és beltéri egységgel, hőszivattyús fűtéssel és hűtéssel Daikin 16 36299 NAR Budapest, X. kerületi Önkormányzat  specifikáció szerint, kültéri alatti fűtőtt csepptálcával, csővezéssel, feltöltéssel, szükséges szabályozással, kompletten, Típus 	Menny. 	Leírás  RXYQ10T	4	VRV IV NCH (RXYQ-T)  RXYQ12T	3	VRV IV NCH (RXYQ-T)  RXYQ14T	1	VRV IV NCH (RXYQ-T)  RXYQ16T	1	VRV IV NCH (RXYQ-T)  RXYQ8T	1	VRV IV NCH (RXYQ-T)  EKEXV250	2	EKEXV - Expanziós szelep szett  FXHQ32A	10	VRV FXHQ-A - Mennyezet alatti burkolatos  FXHQ63A	2	VRV FXHQ-A - Mennyezet alatti burkolatos  FXLQ20P	115	VRV FXLQ - Padlón álló  FXLQ25P	10	VRV FXLQ - Padlón álló  FXLQ50P	1	VRV FXLQ - Padlón álló  FXNQ32A	3	VRV FXNQ-A - Padlón álló, burkolat nélküli  KHRQM22M20T	118	Refnet elágazó készlet  KHRQM22M29T	3	Refnet elágazó készlet  KHRQM22M64T	13	Refnet elágazó készlet  KHRQM22M75T	1	Refnet elágazó készlet  DCM601A51	1	Intelligens Érintőképernyős Központi Vezérlő  BRC3E52C	141	Egyszerűsített fali vezetékes szabályozó hotel alkalmazásokhoz. Hőszivattyús rendszerekhez (üzemmód váltás ezen nem lehetséges)  BHFQ22P1007	4	Kültéri összecsövező szett 2 kültéri egység számára (hőszivattyús)  BRP2A81	2	Hűtés/Fűtés választó panel (PCB)  EKEQFCBA	2	X/Y/W típusú vezérlés  DCM601A52	2	iTM Plus Adaptor</t>
  </si>
  <si>
    <t>83 Szellőztetőberendezések</t>
  </si>
  <si>
    <t>83-001-1.4.2-0820413</t>
  </si>
  <si>
    <t>Négyszög keresztmetszetű légcsatorna és idomaik szerelése,  tartószerkezet nélkül, légcsatorna idomok horganyzott acéllemezből,  (ív, könyök, kitérő, elágazó, "T", szűkítő, átmeneti,  légrács felvételére alkalmas idomok) lemezvastagság: 0,9 mm, 501-1000 mm oldalhosszúság között AEROPRODUKT VL légcsatorna idom, horganyozott acéllemezből, 0,9 mm, 1,4 nyomásfokozat, oldalhossz:1000- mm, Csz.: APVLIDOM1409</t>
  </si>
  <si>
    <t xml:space="preserve">m2     </t>
  </si>
  <si>
    <t>83-002-1.3.1.5-0432328</t>
  </si>
  <si>
    <r>
      <t>Négyszög keresztmetszetű fixzsalu, túlnyomást kibocsátó zsalu, elektromos zsalu  felszerelése, falnyílásba, felületnagyság: 1,00 m</t>
    </r>
    <r>
      <rPr>
        <vertAlign val="superscript"/>
        <sz val="10"/>
        <color indexed="8"/>
        <rFont val="Times New Roman CE"/>
        <charset val="238"/>
      </rPr>
      <t>2</t>
    </r>
    <r>
      <rPr>
        <sz val="10"/>
        <color indexed="8"/>
        <rFont val="Times New Roman CE"/>
        <charset val="238"/>
      </rPr>
      <t xml:space="preserve"> felett ROSENBERG esővédő fix zsalu, H/B = 1500/1000 mm, Csz.: 35007088</t>
    </r>
  </si>
  <si>
    <t>83-002-1.3.1.5-0432338</t>
  </si>
  <si>
    <r>
      <t>Négyszög keresztmetszetű fixzsalu, túlnyomást kibocsátó zsalu, elektromos zsalu  felszerelése, falnyílásba, felületnagyság: 1,00 m</t>
    </r>
    <r>
      <rPr>
        <vertAlign val="superscript"/>
        <sz val="10"/>
        <color indexed="8"/>
        <rFont val="Times New Roman CE"/>
        <charset val="238"/>
      </rPr>
      <t>2</t>
    </r>
    <r>
      <rPr>
        <sz val="10"/>
        <color indexed="8"/>
        <rFont val="Times New Roman CE"/>
        <charset val="238"/>
      </rPr>
      <t xml:space="preserve"> felett ROSENBERG esővédő fix zsalu, H/B = 2000/1000 mm, Csz.: 35007096</t>
    </r>
  </si>
  <si>
    <t>83-004-1.1.1.4</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</si>
  <si>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900/1000/1200 hangcsillapító</t>
    </r>
  </si>
  <si>
    <t>83-004-1.1.1.4-0000001</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</si>
  <si>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900/1000/1500 hangcsillapító</t>
    </r>
  </si>
  <si>
    <t>83-004-1.1.1.4-0000002</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</si>
  <si>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900/1000/1000 hangcsillapító</t>
    </r>
  </si>
  <si>
    <t>81-000-1.1.1</t>
  </si>
  <si>
    <t>Csővezetékek bontása, horganyzott vagy fekete acélcsövek tartószerkezetről, vagy padlócsatornából lángvágással, deponálással, DN 50 méretig</t>
  </si>
  <si>
    <t>81-000-1.1.2</t>
  </si>
  <si>
    <t>Csővezetékek bontása, horganyzott vagy fekete acélcsövek tartószerkezetről, vagy padlócsatornából lángvágással, deponálással, DN 65 - 80 között</t>
  </si>
  <si>
    <t>82-000-1.2.1</t>
  </si>
  <si>
    <t>Szerelvények leszerelése, menetes szerelvények, DN 50 méretig</t>
  </si>
  <si>
    <t>82-000-4.1.1</t>
  </si>
  <si>
    <t>Gáz- és fűtésszerelési berendezési tárgyak leszerelése, gázszerelési berendezési tárgyak gázfőző, gáztűzhely, vízmelegítő, hősugárzó, konvektor, fali fűtő</t>
  </si>
  <si>
    <t>82-000-4.2.6</t>
  </si>
  <si>
    <t>Gáz- és fűtésszerelési berendezési tárgyak leszerelése, fűtésszerelési berendezési tárgyak lapradiátorok</t>
  </si>
  <si>
    <t>82-016-13.3-0000001</t>
  </si>
  <si>
    <t>Gázhálózat műszaki átadás-átvétele Főgáz szakemberének jelenlétében</t>
  </si>
  <si>
    <t>82-016-13.3-0000002</t>
  </si>
  <si>
    <t>Gázvezeték zárása és nyítása Főgáz számla alapján</t>
  </si>
  <si>
    <t>82-016-13.3-0000003</t>
  </si>
  <si>
    <t>Gázmérő le és felszerelés Főgáz számla alapján</t>
  </si>
  <si>
    <t>Fűtési vezeték, Horganyzott szénacélcső szerelése, préselt csőkötésekkel, cső elhelyezése csőidomokkal,</t>
  </si>
  <si>
    <t>szakaszos nyomáspróbával, szabadon, horonyba vagy padlócsatornába, DN 12 - DN 50, DN 15</t>
  </si>
  <si>
    <t>GEBERIT Mapress szénacél kívül horganyzott cső, d18x1,2, Cikkszám: 29253</t>
  </si>
</sst>
</file>

<file path=xl/styles.xml><?xml version="1.0" encoding="utf-8"?>
<styleSheet xmlns="http://schemas.openxmlformats.org/spreadsheetml/2006/main">
  <numFmts count="2">
    <numFmt numFmtId="164" formatCode="#,##0\ &quot;Ft&quot;"/>
    <numFmt numFmtId="165" formatCode="mmm\ d/"/>
  </numFmts>
  <fonts count="15">
    <font>
      <sz val="11"/>
      <color theme="1"/>
      <name val="Calibri"/>
      <family val="2"/>
      <charset val="238"/>
      <scheme val="minor"/>
    </font>
    <font>
      <sz val="11"/>
      <color indexed="8"/>
      <name val="Calibri"/>
      <family val="2"/>
      <charset val="238"/>
    </font>
    <font>
      <b/>
      <sz val="11"/>
      <color indexed="8"/>
      <name val="Calibri"/>
      <family val="2"/>
      <charset val="238"/>
    </font>
    <font>
      <i/>
      <sz val="11"/>
      <color indexed="8"/>
      <name val="Calibri"/>
      <family val="2"/>
      <charset val="238"/>
    </font>
    <font>
      <sz val="10"/>
      <name val="Arial"/>
      <family val="2"/>
      <charset val="238"/>
    </font>
    <font>
      <b/>
      <sz val="8"/>
      <name val="Verdana"/>
      <family val="2"/>
      <charset val="1"/>
    </font>
    <font>
      <sz val="8"/>
      <name val="Verdana"/>
      <family val="2"/>
      <charset val="1"/>
    </font>
    <font>
      <sz val="8"/>
      <name val="Verdana"/>
      <family val="2"/>
      <charset val="238"/>
    </font>
    <font>
      <sz val="8"/>
      <color indexed="8"/>
      <name val="Verdana"/>
      <family val="2"/>
      <charset val="1"/>
    </font>
    <font>
      <vertAlign val="superscript"/>
      <sz val="10"/>
      <color indexed="8"/>
      <name val="Times New Roman CE"/>
      <charset val="238"/>
    </font>
    <font>
      <sz val="10"/>
      <color indexed="8"/>
      <name val="Times New Roman CE"/>
      <charset val="238"/>
    </font>
    <font>
      <sz val="12"/>
      <color theme="1"/>
      <name val="Times New Roman"/>
      <family val="1"/>
      <charset val="238"/>
    </font>
    <font>
      <b/>
      <sz val="12"/>
      <color theme="1"/>
      <name val="Times New Roman"/>
      <family val="1"/>
      <charset val="238"/>
    </font>
    <font>
      <sz val="10"/>
      <color theme="1"/>
      <name val="Times New Roman CE"/>
      <charset val="238"/>
    </font>
    <font>
      <b/>
      <sz val="10"/>
      <color theme="1"/>
      <name val="Times New Roman CE"/>
      <charset val="238"/>
    </font>
  </fonts>
  <fills count="3">
    <fill>
      <patternFill patternType="none"/>
    </fill>
    <fill>
      <patternFill patternType="gray125"/>
    </fill>
    <fill>
      <patternFill patternType="solid">
        <fgColor indexed="22"/>
        <bgColor indexed="64"/>
      </patternFill>
    </fill>
  </fills>
  <borders count="23">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hair">
        <color indexed="8"/>
      </left>
      <right style="hair">
        <color indexed="8"/>
      </right>
      <top/>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style="thin">
        <color indexed="8"/>
      </top>
      <bottom/>
      <diagonal/>
    </border>
  </borders>
  <cellStyleXfs count="2">
    <xf numFmtId="0" fontId="0" fillId="0" borderId="0"/>
    <xf numFmtId="0" fontId="4" fillId="0" borderId="0"/>
  </cellStyleXfs>
  <cellXfs count="220">
    <xf numFmtId="0" fontId="0" fillId="0" borderId="0" xfId="0"/>
    <xf numFmtId="0" fontId="6" fillId="0" borderId="0" xfId="1" applyFont="1" applyAlignment="1">
      <alignment vertical="top" wrapText="1"/>
    </xf>
    <xf numFmtId="0" fontId="6" fillId="0" borderId="0" xfId="1" applyFont="1" applyBorder="1" applyAlignment="1">
      <alignment vertical="top" wrapText="1"/>
    </xf>
    <xf numFmtId="0" fontId="6" fillId="0" borderId="1" xfId="1" applyFont="1" applyBorder="1" applyAlignment="1">
      <alignment horizontal="left" vertical="top" wrapText="1"/>
    </xf>
    <xf numFmtId="0" fontId="6" fillId="0" borderId="1" xfId="1" applyFont="1" applyBorder="1" applyAlignment="1">
      <alignment vertical="top" wrapText="1"/>
    </xf>
    <xf numFmtId="0" fontId="5" fillId="0" borderId="1" xfId="1" applyFont="1" applyBorder="1" applyAlignment="1">
      <alignment vertical="top" wrapText="1"/>
    </xf>
    <xf numFmtId="0" fontId="6" fillId="0" borderId="1"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5" fillId="0" borderId="0" xfId="1" applyFont="1" applyBorder="1" applyAlignment="1">
      <alignment vertical="top" wrapText="1"/>
    </xf>
    <xf numFmtId="3" fontId="6" fillId="0" borderId="1" xfId="1" applyNumberFormat="1" applyFont="1" applyBorder="1" applyAlignment="1">
      <alignment vertical="top" wrapText="1"/>
    </xf>
    <xf numFmtId="0" fontId="7" fillId="0" borderId="1" xfId="1" applyFont="1" applyBorder="1" applyAlignment="1">
      <alignment vertical="top" wrapText="1"/>
    </xf>
    <xf numFmtId="0" fontId="6" fillId="0" borderId="0" xfId="1" applyFont="1" applyBorder="1" applyAlignment="1">
      <alignment horizontal="left" vertical="top" wrapText="1"/>
    </xf>
    <xf numFmtId="0" fontId="6" fillId="0" borderId="0" xfId="1" applyFont="1" applyBorder="1" applyAlignment="1">
      <alignment horizontal="center" vertical="top" wrapText="1"/>
    </xf>
    <xf numFmtId="0" fontId="11" fillId="0" borderId="0" xfId="0" applyFont="1" applyAlignment="1" applyProtection="1">
      <alignment vertical="top"/>
      <protection locked="0"/>
    </xf>
    <xf numFmtId="0" fontId="11" fillId="0" borderId="0" xfId="0" applyFont="1" applyAlignment="1" applyProtection="1">
      <alignment vertical="top"/>
    </xf>
    <xf numFmtId="0" fontId="12" fillId="0" borderId="0" xfId="0" applyFont="1" applyAlignment="1" applyProtection="1">
      <alignment vertical="top"/>
    </xf>
    <xf numFmtId="0" fontId="11" fillId="0" borderId="0" xfId="0" applyFont="1" applyAlignment="1" applyProtection="1">
      <alignment horizontal="center" vertical="top"/>
    </xf>
    <xf numFmtId="0" fontId="0" fillId="0" borderId="0" xfId="0" applyAlignment="1" applyProtection="1">
      <alignment horizontal="center" vertical="top"/>
    </xf>
    <xf numFmtId="0" fontId="11" fillId="0" borderId="2" xfId="0" applyFont="1" applyBorder="1" applyAlignment="1" applyProtection="1">
      <alignment vertical="top"/>
    </xf>
    <xf numFmtId="0" fontId="11" fillId="0" borderId="2" xfId="0" applyFont="1" applyBorder="1" applyAlignment="1" applyProtection="1">
      <alignment horizontal="right" vertical="top"/>
    </xf>
    <xf numFmtId="164" fontId="11" fillId="0" borderId="2" xfId="0" applyNumberFormat="1" applyFont="1" applyBorder="1" applyAlignment="1" applyProtection="1">
      <alignment horizontal="right" vertical="top"/>
    </xf>
    <xf numFmtId="0" fontId="0" fillId="0" borderId="0" xfId="0" applyBorder="1" applyProtection="1"/>
    <xf numFmtId="10" fontId="11" fillId="0" borderId="2" xfId="0" applyNumberFormat="1" applyFont="1" applyBorder="1" applyAlignment="1" applyProtection="1">
      <alignment vertical="top"/>
    </xf>
    <xf numFmtId="0" fontId="12" fillId="0" borderId="2" xfId="0" applyFont="1" applyBorder="1" applyAlignment="1" applyProtection="1">
      <alignment vertical="top"/>
    </xf>
    <xf numFmtId="0" fontId="11" fillId="0" borderId="0" xfId="0" applyFont="1" applyAlignment="1" applyProtection="1">
      <alignment horizontal="left" vertical="top"/>
    </xf>
    <xf numFmtId="3" fontId="3" fillId="2" borderId="5" xfId="0" applyNumberFormat="1" applyFont="1" applyFill="1" applyBorder="1" applyProtection="1">
      <protection locked="0"/>
    </xf>
    <xf numFmtId="3" fontId="0" fillId="0" borderId="0" xfId="0" applyNumberFormat="1" applyProtection="1">
      <protection locked="0"/>
    </xf>
    <xf numFmtId="3" fontId="0" fillId="0" borderId="3" xfId="0" applyNumberFormat="1" applyBorder="1" applyProtection="1">
      <protection locked="0"/>
    </xf>
    <xf numFmtId="3" fontId="0" fillId="0" borderId="0" xfId="0" applyNumberFormat="1" applyBorder="1" applyProtection="1">
      <protection locked="0"/>
    </xf>
    <xf numFmtId="3" fontId="0" fillId="0" borderId="2" xfId="0" applyNumberFormat="1" applyBorder="1" applyProtection="1">
      <protection locked="0"/>
    </xf>
    <xf numFmtId="3" fontId="0" fillId="0" borderId="3" xfId="0" applyNumberFormat="1" applyFill="1" applyBorder="1" applyProtection="1">
      <protection locked="0"/>
    </xf>
    <xf numFmtId="3" fontId="0" fillId="0" borderId="0" xfId="0" applyNumberFormat="1" applyFill="1" applyBorder="1" applyProtection="1">
      <protection locked="0"/>
    </xf>
    <xf numFmtId="3" fontId="0" fillId="0" borderId="2" xfId="0" applyNumberFormat="1" applyFill="1" applyBorder="1" applyProtection="1">
      <protection locked="0"/>
    </xf>
    <xf numFmtId="3" fontId="0" fillId="0" borderId="4" xfId="0" applyNumberFormat="1" applyBorder="1" applyProtection="1">
      <protection locked="0"/>
    </xf>
    <xf numFmtId="0" fontId="2" fillId="2" borderId="6" xfId="0" applyFont="1" applyFill="1" applyBorder="1" applyAlignment="1" applyProtection="1">
      <alignment horizontal="center" vertical="top" wrapText="1"/>
    </xf>
    <xf numFmtId="0" fontId="3" fillId="2" borderId="5" xfId="0" applyFont="1" applyFill="1" applyBorder="1" applyProtection="1"/>
    <xf numFmtId="3" fontId="3" fillId="2" borderId="5" xfId="0" applyNumberFormat="1" applyFont="1" applyFill="1" applyBorder="1" applyProtection="1"/>
    <xf numFmtId="0" fontId="0" fillId="0" borderId="0" xfId="0" applyProtection="1"/>
    <xf numFmtId="0" fontId="2" fillId="0" borderId="0" xfId="0" applyFont="1" applyAlignment="1" applyProtection="1">
      <alignment horizontal="center" vertical="top"/>
    </xf>
    <xf numFmtId="0" fontId="0" fillId="0" borderId="0" xfId="0" applyAlignment="1" applyProtection="1">
      <alignment horizontal="left" vertical="top" wrapText="1"/>
    </xf>
    <xf numFmtId="0" fontId="0" fillId="0" borderId="0" xfId="0" applyAlignment="1" applyProtection="1">
      <alignment horizontal="right" vertical="top"/>
    </xf>
    <xf numFmtId="0" fontId="0" fillId="0" borderId="0" xfId="0" applyAlignment="1" applyProtection="1">
      <alignment horizontal="left" vertical="top"/>
    </xf>
    <xf numFmtId="3" fontId="0" fillId="0" borderId="0" xfId="0" applyNumberFormat="1" applyProtection="1"/>
    <xf numFmtId="0" fontId="2" fillId="0" borderId="7" xfId="0" applyFont="1" applyBorder="1" applyAlignment="1" applyProtection="1">
      <alignment horizontal="center" vertical="top"/>
    </xf>
    <xf numFmtId="0" fontId="0" fillId="0" borderId="3" xfId="0" applyBorder="1" applyAlignment="1" applyProtection="1">
      <alignment horizontal="left" vertical="top" wrapText="1"/>
    </xf>
    <xf numFmtId="0" fontId="2" fillId="0" borderId="3" xfId="0" applyFont="1" applyBorder="1" applyAlignment="1" applyProtection="1">
      <alignment horizontal="right" vertical="top"/>
    </xf>
    <xf numFmtId="0" fontId="2" fillId="0" borderId="3" xfId="0" applyFont="1" applyBorder="1" applyAlignment="1" applyProtection="1">
      <alignment horizontal="left" vertical="top"/>
    </xf>
    <xf numFmtId="0" fontId="0" fillId="0" borderId="3" xfId="0" applyBorder="1" applyProtection="1"/>
    <xf numFmtId="3" fontId="0" fillId="0" borderId="3" xfId="0" applyNumberFormat="1" applyBorder="1" applyProtection="1"/>
    <xf numFmtId="3" fontId="0" fillId="0" borderId="8" xfId="0" applyNumberFormat="1" applyBorder="1" applyProtection="1"/>
    <xf numFmtId="0" fontId="2" fillId="0" borderId="9" xfId="0" applyFont="1" applyBorder="1" applyAlignment="1" applyProtection="1">
      <alignment horizontal="center" vertical="top"/>
    </xf>
    <xf numFmtId="0" fontId="0" fillId="0" borderId="0" xfId="0" applyBorder="1" applyAlignment="1" applyProtection="1">
      <alignment horizontal="right" vertical="top"/>
    </xf>
    <xf numFmtId="0" fontId="0" fillId="0" borderId="0" xfId="0" applyBorder="1" applyAlignment="1" applyProtection="1">
      <alignment horizontal="left" vertical="top"/>
    </xf>
    <xf numFmtId="3" fontId="0" fillId="0" borderId="0" xfId="0" applyNumberFormat="1" applyBorder="1" applyProtection="1"/>
    <xf numFmtId="3" fontId="0" fillId="0" borderId="10" xfId="0" applyNumberFormat="1" applyBorder="1" applyProtection="1"/>
    <xf numFmtId="0" fontId="2" fillId="0" borderId="11" xfId="0" applyFont="1" applyBorder="1" applyAlignment="1" applyProtection="1">
      <alignment horizontal="center" vertical="top"/>
    </xf>
    <xf numFmtId="0" fontId="0" fillId="0" borderId="2" xfId="0" applyBorder="1" applyAlignment="1" applyProtection="1">
      <alignment horizontal="left" vertical="top" wrapText="1"/>
    </xf>
    <xf numFmtId="0" fontId="0" fillId="0" borderId="2" xfId="0" applyBorder="1" applyAlignment="1" applyProtection="1">
      <alignment horizontal="right" vertical="top"/>
    </xf>
    <xf numFmtId="0" fontId="0" fillId="0" borderId="2" xfId="0" applyBorder="1" applyAlignment="1" applyProtection="1">
      <alignment horizontal="left" vertical="top"/>
    </xf>
    <xf numFmtId="0" fontId="0" fillId="0" borderId="2" xfId="0" applyBorder="1" applyProtection="1"/>
    <xf numFmtId="3" fontId="0" fillId="0" borderId="2" xfId="0" applyNumberFormat="1" applyBorder="1" applyProtection="1"/>
    <xf numFmtId="3" fontId="0" fillId="0" borderId="12" xfId="0" applyNumberFormat="1" applyBorder="1" applyProtection="1"/>
    <xf numFmtId="0" fontId="0" fillId="0" borderId="0" xfId="0" applyBorder="1" applyAlignment="1" applyProtection="1">
      <alignment horizontal="left" vertical="top" wrapText="1"/>
    </xf>
    <xf numFmtId="0" fontId="2" fillId="0" borderId="7" xfId="0" applyFont="1" applyFill="1" applyBorder="1" applyAlignment="1" applyProtection="1">
      <alignment horizontal="center" vertical="top"/>
    </xf>
    <xf numFmtId="49" fontId="1" fillId="0" borderId="3" xfId="0" applyNumberFormat="1" applyFont="1" applyFill="1" applyBorder="1" applyAlignment="1" applyProtection="1">
      <alignment horizontal="left" vertical="top" wrapText="1"/>
    </xf>
    <xf numFmtId="0" fontId="0" fillId="0" borderId="3" xfId="0" applyFill="1" applyBorder="1" applyAlignment="1" applyProtection="1">
      <alignment horizontal="right" vertical="top"/>
    </xf>
    <xf numFmtId="0" fontId="0" fillId="0" borderId="3" xfId="0" applyFill="1" applyBorder="1" applyAlignment="1" applyProtection="1">
      <alignment horizontal="left" vertical="top"/>
    </xf>
    <xf numFmtId="0" fontId="0" fillId="0" borderId="3" xfId="0" applyFill="1" applyBorder="1" applyProtection="1"/>
    <xf numFmtId="3" fontId="0" fillId="0" borderId="3" xfId="0" applyNumberFormat="1" applyFill="1" applyBorder="1" applyProtection="1"/>
    <xf numFmtId="3" fontId="0" fillId="0" borderId="8" xfId="0" applyNumberFormat="1" applyFill="1" applyBorder="1" applyProtection="1"/>
    <xf numFmtId="0" fontId="2" fillId="0" borderId="9" xfId="0" applyFont="1" applyFill="1" applyBorder="1" applyAlignment="1" applyProtection="1">
      <alignment horizontal="center" vertical="top"/>
    </xf>
    <xf numFmtId="0" fontId="0" fillId="0" borderId="0" xfId="0" applyBorder="1" applyAlignment="1" applyProtection="1">
      <alignment horizontal="right"/>
    </xf>
    <xf numFmtId="0" fontId="0" fillId="0" borderId="0" xfId="0" applyBorder="1" applyAlignment="1" applyProtection="1">
      <alignment horizontal="left"/>
    </xf>
    <xf numFmtId="0" fontId="0" fillId="0" borderId="0" xfId="0" applyFill="1" applyBorder="1" applyProtection="1"/>
    <xf numFmtId="3" fontId="0" fillId="0" borderId="0" xfId="0" applyNumberFormat="1" applyFill="1" applyBorder="1" applyProtection="1"/>
    <xf numFmtId="3" fontId="0" fillId="0" borderId="10" xfId="0" applyNumberFormat="1" applyFill="1" applyBorder="1" applyProtection="1"/>
    <xf numFmtId="0" fontId="0" fillId="0" borderId="3" xfId="0" applyFill="1" applyBorder="1" applyAlignment="1" applyProtection="1">
      <alignment horizontal="left" vertical="top" wrapText="1"/>
    </xf>
    <xf numFmtId="0" fontId="2" fillId="0" borderId="3" xfId="0" applyFont="1" applyFill="1" applyBorder="1" applyAlignment="1" applyProtection="1">
      <alignment horizontal="right" vertical="top"/>
    </xf>
    <xf numFmtId="0" fontId="2" fillId="0" borderId="3" xfId="0" applyFont="1" applyFill="1" applyBorder="1" applyAlignment="1" applyProtection="1">
      <alignment horizontal="left" vertical="top"/>
    </xf>
    <xf numFmtId="0" fontId="0" fillId="0" borderId="0" xfId="0" applyFill="1" applyBorder="1" applyAlignment="1" applyProtection="1">
      <alignment horizontal="right" vertical="top"/>
    </xf>
    <xf numFmtId="0" fontId="0" fillId="0" borderId="0" xfId="0" applyFill="1" applyBorder="1" applyAlignment="1" applyProtection="1">
      <alignment horizontal="left" vertical="top"/>
    </xf>
    <xf numFmtId="0" fontId="2" fillId="0" borderId="11" xfId="0" applyFont="1" applyFill="1" applyBorder="1" applyAlignment="1" applyProtection="1">
      <alignment horizontal="center" vertical="top"/>
    </xf>
    <xf numFmtId="0" fontId="0" fillId="0" borderId="2" xfId="0" applyFill="1" applyBorder="1" applyAlignment="1" applyProtection="1">
      <alignment horizontal="left" vertical="top" wrapText="1"/>
    </xf>
    <xf numFmtId="0" fontId="0" fillId="0" borderId="2" xfId="0" applyFill="1" applyBorder="1" applyAlignment="1" applyProtection="1">
      <alignment horizontal="right" vertical="top"/>
    </xf>
    <xf numFmtId="0" fontId="0" fillId="0" borderId="2" xfId="0" applyFill="1" applyBorder="1" applyAlignment="1" applyProtection="1">
      <alignment horizontal="left" vertical="top"/>
    </xf>
    <xf numFmtId="0" fontId="0" fillId="0" borderId="2" xfId="0" applyFill="1" applyBorder="1" applyProtection="1"/>
    <xf numFmtId="3" fontId="0" fillId="0" borderId="2" xfId="0" applyNumberFormat="1" applyFill="1" applyBorder="1" applyProtection="1"/>
    <xf numFmtId="3" fontId="0" fillId="0" borderId="12" xfId="0" applyNumberFormat="1" applyFill="1" applyBorder="1" applyProtection="1"/>
    <xf numFmtId="0" fontId="0" fillId="0" borderId="3" xfId="0" applyBorder="1" applyAlignment="1" applyProtection="1">
      <alignment horizontal="right" vertical="top"/>
    </xf>
    <xf numFmtId="0" fontId="0" fillId="0" borderId="3" xfId="0" applyBorder="1" applyAlignment="1" applyProtection="1">
      <alignment horizontal="left" vertical="top"/>
    </xf>
    <xf numFmtId="0" fontId="2" fillId="0" borderId="6" xfId="0" applyFont="1" applyBorder="1" applyProtection="1"/>
    <xf numFmtId="0" fontId="2" fillId="0" borderId="0" xfId="0" applyFont="1" applyBorder="1" applyAlignment="1" applyProtection="1">
      <alignment horizontal="right" vertical="top"/>
    </xf>
    <xf numFmtId="0" fontId="2" fillId="0" borderId="0" xfId="0" applyFont="1" applyBorder="1" applyAlignment="1" applyProtection="1">
      <alignment horizontal="left" vertical="top"/>
    </xf>
    <xf numFmtId="0" fontId="0" fillId="0" borderId="4" xfId="0" applyBorder="1" applyProtection="1"/>
    <xf numFmtId="3" fontId="0" fillId="0" borderId="4" xfId="0" applyNumberFormat="1" applyBorder="1" applyProtection="1"/>
    <xf numFmtId="3" fontId="0" fillId="0" borderId="13" xfId="0" applyNumberFormat="1" applyBorder="1" applyProtection="1"/>
    <xf numFmtId="3" fontId="2" fillId="0" borderId="0" xfId="0" applyNumberFormat="1" applyFont="1" applyProtection="1"/>
    <xf numFmtId="0" fontId="2" fillId="0" borderId="0" xfId="0" applyFont="1" applyProtection="1"/>
    <xf numFmtId="3" fontId="0" fillId="0" borderId="0" xfId="0" quotePrefix="1" applyNumberFormat="1" applyProtection="1"/>
    <xf numFmtId="0" fontId="12" fillId="0" borderId="4" xfId="0" applyFont="1" applyBorder="1" applyAlignment="1" applyProtection="1">
      <alignment vertical="top" wrapText="1"/>
    </xf>
    <xf numFmtId="0" fontId="12" fillId="0" borderId="4" xfId="0" applyFont="1" applyBorder="1" applyAlignment="1" applyProtection="1">
      <alignment horizontal="right" vertical="top" wrapText="1"/>
    </xf>
    <xf numFmtId="0" fontId="12" fillId="0" borderId="0" xfId="0" applyFont="1" applyBorder="1" applyAlignment="1" applyProtection="1">
      <alignment vertical="top" wrapText="1"/>
    </xf>
    <xf numFmtId="0" fontId="11" fillId="0" borderId="4" xfId="0" applyFont="1" applyBorder="1" applyAlignment="1" applyProtection="1">
      <alignment vertical="top" wrapText="1"/>
    </xf>
    <xf numFmtId="3" fontId="11" fillId="0" borderId="4" xfId="0" applyNumberFormat="1" applyFont="1" applyBorder="1" applyAlignment="1" applyProtection="1">
      <alignment vertical="top" wrapText="1"/>
    </xf>
    <xf numFmtId="0" fontId="11" fillId="0" borderId="0" xfId="0" applyFont="1" applyBorder="1" applyAlignment="1" applyProtection="1">
      <alignment vertical="top" wrapText="1"/>
    </xf>
    <xf numFmtId="0" fontId="11" fillId="0" borderId="0" xfId="0" applyFont="1" applyAlignment="1" applyProtection="1">
      <alignment vertical="top" wrapText="1"/>
    </xf>
    <xf numFmtId="3" fontId="11" fillId="0" borderId="0" xfId="0" applyNumberFormat="1" applyFont="1" applyAlignment="1" applyProtection="1">
      <alignment vertical="top" wrapText="1"/>
    </xf>
    <xf numFmtId="0" fontId="12" fillId="0" borderId="3" xfId="0" applyFont="1" applyBorder="1" applyAlignment="1" applyProtection="1">
      <alignment vertical="top" wrapText="1"/>
    </xf>
    <xf numFmtId="3" fontId="12" fillId="0" borderId="3" xfId="0" applyNumberFormat="1" applyFont="1" applyBorder="1" applyAlignment="1" applyProtection="1">
      <alignment vertical="top" wrapText="1"/>
    </xf>
    <xf numFmtId="0" fontId="11" fillId="0" borderId="14" xfId="0" applyFont="1" applyBorder="1" applyAlignment="1" applyProtection="1">
      <alignment vertical="top" wrapText="1"/>
    </xf>
    <xf numFmtId="0" fontId="12" fillId="0" borderId="11" xfId="0" applyFont="1" applyBorder="1" applyAlignment="1" applyProtection="1">
      <alignment vertical="top" wrapText="1"/>
    </xf>
    <xf numFmtId="0" fontId="14" fillId="0" borderId="0" xfId="0" applyFont="1" applyAlignment="1" applyProtection="1">
      <alignment vertical="top" wrapText="1"/>
    </xf>
    <xf numFmtId="0" fontId="13" fillId="0" borderId="0" xfId="0" applyFont="1" applyAlignment="1" applyProtection="1">
      <alignment horizontal="left" vertical="top" wrapText="1"/>
    </xf>
    <xf numFmtId="0" fontId="13" fillId="0" borderId="0" xfId="0" applyFont="1" applyAlignment="1" applyProtection="1">
      <alignment vertical="top" wrapText="1"/>
    </xf>
    <xf numFmtId="0" fontId="13" fillId="0" borderId="0" xfId="0" applyFont="1" applyAlignment="1" applyProtection="1">
      <alignment horizontal="right" vertical="top" wrapText="1"/>
    </xf>
    <xf numFmtId="0" fontId="14" fillId="0" borderId="0" xfId="0" applyFont="1" applyBorder="1" applyAlignment="1" applyProtection="1">
      <alignment vertical="top" wrapText="1"/>
    </xf>
    <xf numFmtId="0" fontId="5" fillId="0" borderId="15" xfId="1" applyFont="1" applyBorder="1" applyAlignment="1" applyProtection="1">
      <alignment horizontal="center" vertical="top" wrapText="1"/>
    </xf>
    <xf numFmtId="0" fontId="6" fillId="0" borderId="0" xfId="1" applyFont="1" applyAlignment="1" applyProtection="1">
      <alignment vertical="top" wrapText="1"/>
    </xf>
    <xf numFmtId="0" fontId="6" fillId="0" borderId="16" xfId="1" applyFont="1" applyBorder="1" applyAlignment="1" applyProtection="1">
      <alignment horizontal="center" vertical="top" wrapText="1"/>
    </xf>
    <xf numFmtId="0" fontId="6" fillId="0" borderId="17" xfId="1" applyFont="1" applyBorder="1" applyAlignment="1" applyProtection="1">
      <alignment vertical="top" wrapText="1"/>
    </xf>
    <xf numFmtId="3" fontId="6" fillId="0" borderId="18" xfId="1" applyNumberFormat="1" applyFont="1" applyBorder="1" applyAlignment="1" applyProtection="1">
      <alignment vertical="top" wrapText="1"/>
    </xf>
    <xf numFmtId="3" fontId="6" fillId="0" borderId="19" xfId="1" applyNumberFormat="1" applyFont="1" applyBorder="1" applyAlignment="1" applyProtection="1">
      <alignment vertical="top" wrapText="1"/>
    </xf>
    <xf numFmtId="165" fontId="6" fillId="0" borderId="20" xfId="1" applyNumberFormat="1" applyFont="1" applyBorder="1" applyAlignment="1" applyProtection="1">
      <alignment horizontal="center" vertical="top" wrapText="1"/>
    </xf>
    <xf numFmtId="3" fontId="6" fillId="0" borderId="17" xfId="1" applyNumberFormat="1" applyFont="1" applyBorder="1" applyAlignment="1" applyProtection="1">
      <alignment vertical="top" wrapText="1"/>
    </xf>
    <xf numFmtId="3" fontId="6" fillId="0" borderId="21" xfId="1" applyNumberFormat="1" applyFont="1" applyBorder="1" applyAlignment="1" applyProtection="1">
      <alignment vertical="top" wrapText="1"/>
    </xf>
    <xf numFmtId="0" fontId="6" fillId="0" borderId="15" xfId="1" applyFont="1" applyBorder="1" applyAlignment="1" applyProtection="1">
      <alignment horizontal="center" vertical="top" wrapText="1"/>
    </xf>
    <xf numFmtId="0" fontId="5" fillId="0" borderId="15" xfId="1" applyFont="1" applyBorder="1" applyAlignment="1" applyProtection="1">
      <alignment vertical="top" wrapText="1"/>
    </xf>
    <xf numFmtId="3" fontId="6" fillId="0" borderId="15" xfId="1" applyNumberFormat="1" applyFont="1" applyBorder="1" applyAlignment="1" applyProtection="1">
      <alignment vertical="top" wrapText="1"/>
    </xf>
    <xf numFmtId="0" fontId="6" fillId="0" borderId="0" xfId="1" applyFont="1" applyBorder="1" applyAlignment="1" applyProtection="1">
      <alignment vertical="top" wrapText="1"/>
    </xf>
    <xf numFmtId="3" fontId="6" fillId="0" borderId="1" xfId="1" applyNumberFormat="1" applyFont="1" applyBorder="1" applyAlignment="1" applyProtection="1">
      <alignment vertical="top" wrapText="1"/>
      <protection locked="0"/>
    </xf>
    <xf numFmtId="0" fontId="14" fillId="0" borderId="4" xfId="0" applyFont="1" applyBorder="1" applyAlignment="1">
      <alignment horizontal="left" vertical="top" wrapText="1"/>
    </xf>
    <xf numFmtId="0" fontId="14" fillId="0" borderId="4" xfId="0" applyFont="1" applyBorder="1" applyAlignment="1">
      <alignment vertical="top" wrapText="1"/>
    </xf>
    <xf numFmtId="0" fontId="14" fillId="0" borderId="4" xfId="0" applyFont="1" applyBorder="1" applyAlignment="1">
      <alignment horizontal="right" vertical="top" wrapText="1"/>
    </xf>
    <xf numFmtId="0" fontId="14" fillId="0" borderId="0" xfId="0" applyFont="1" applyAlignment="1">
      <alignment horizontal="right" vertical="top" wrapText="1"/>
    </xf>
    <xf numFmtId="0" fontId="13" fillId="0" borderId="0" xfId="0" applyFont="1" applyAlignment="1">
      <alignment horizontal="left" vertical="top" wrapText="1"/>
    </xf>
    <xf numFmtId="0" fontId="13" fillId="0" borderId="0" xfId="0" applyFont="1" applyAlignment="1">
      <alignment vertical="top" wrapText="1"/>
    </xf>
    <xf numFmtId="49" fontId="13" fillId="0" borderId="0" xfId="0" applyNumberFormat="1" applyFont="1" applyAlignment="1">
      <alignment vertical="top" wrapText="1"/>
    </xf>
    <xf numFmtId="0" fontId="13" fillId="0" borderId="0" xfId="0" applyFont="1" applyAlignment="1">
      <alignment horizontal="right" vertical="top" wrapText="1"/>
    </xf>
    <xf numFmtId="0" fontId="13" fillId="0" borderId="0" xfId="0" applyFont="1" applyFill="1" applyAlignment="1" applyProtection="1">
      <alignment horizontal="right" vertical="top" wrapText="1"/>
      <protection locked="0"/>
    </xf>
    <xf numFmtId="0" fontId="14" fillId="0" borderId="0" xfId="0" applyFont="1" applyAlignment="1" applyProtection="1">
      <alignment horizontal="right" vertical="top" wrapText="1"/>
    </xf>
    <xf numFmtId="0" fontId="13" fillId="0" borderId="0" xfId="0" applyFont="1" applyFill="1" applyAlignment="1" applyProtection="1">
      <alignment horizontal="left" vertical="top" wrapText="1"/>
    </xf>
    <xf numFmtId="0" fontId="13" fillId="0" borderId="0" xfId="0" applyFont="1" applyFill="1" applyAlignment="1" applyProtection="1">
      <alignment vertical="top" wrapText="1"/>
    </xf>
    <xf numFmtId="49" fontId="13" fillId="0" borderId="0" xfId="0" applyNumberFormat="1" applyFont="1" applyFill="1" applyAlignment="1" applyProtection="1">
      <alignment vertical="top" wrapText="1"/>
    </xf>
    <xf numFmtId="0" fontId="13" fillId="0" borderId="0" xfId="0" applyFont="1" applyFill="1" applyAlignment="1" applyProtection="1">
      <alignment horizontal="right" vertical="top" wrapText="1"/>
    </xf>
    <xf numFmtId="3" fontId="6" fillId="0" borderId="1" xfId="1" applyNumberFormat="1" applyFont="1" applyBorder="1" applyAlignment="1" applyProtection="1">
      <alignment vertical="top" wrapText="1"/>
    </xf>
    <xf numFmtId="0" fontId="7" fillId="0" borderId="1" xfId="1" applyFont="1" applyFill="1" applyBorder="1" applyAlignment="1">
      <alignment vertical="top" wrapText="1"/>
    </xf>
    <xf numFmtId="0" fontId="6" fillId="0" borderId="1" xfId="1" applyFont="1" applyFill="1" applyBorder="1" applyAlignment="1">
      <alignment horizontal="center" vertical="top" wrapText="1"/>
    </xf>
    <xf numFmtId="3" fontId="6" fillId="0" borderId="1" xfId="1" applyNumberFormat="1" applyFont="1" applyFill="1" applyBorder="1" applyAlignment="1" applyProtection="1">
      <alignment vertical="top" wrapText="1"/>
      <protection locked="0"/>
    </xf>
    <xf numFmtId="3" fontId="6" fillId="0" borderId="1" xfId="1" applyNumberFormat="1" applyFont="1" applyFill="1" applyBorder="1" applyAlignment="1">
      <alignment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3"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14" fillId="0" borderId="0" xfId="0" applyFont="1" applyFill="1" applyAlignment="1" applyProtection="1">
      <alignment horizontal="right" vertical="top" wrapText="1"/>
    </xf>
    <xf numFmtId="0" fontId="14" fillId="0" borderId="4" xfId="0" applyFont="1" applyFill="1" applyBorder="1" applyAlignment="1" applyProtection="1">
      <alignment horizontal="right" vertical="top" wrapText="1"/>
    </xf>
    <xf numFmtId="3" fontId="14" fillId="0" borderId="4" xfId="0" applyNumberFormat="1" applyFont="1" applyFill="1" applyBorder="1" applyAlignment="1" applyProtection="1">
      <alignment horizontal="right" vertical="top" wrapText="1"/>
    </xf>
    <xf numFmtId="0" fontId="14" fillId="0" borderId="4" xfId="0" applyFont="1" applyFill="1" applyBorder="1" applyAlignment="1" applyProtection="1">
      <alignment horizontal="right" vertical="top" wrapText="1"/>
      <protection locked="0"/>
    </xf>
    <xf numFmtId="0" fontId="6" fillId="0" borderId="1" xfId="1" applyFont="1" applyFill="1" applyBorder="1" applyAlignment="1">
      <alignment vertical="top" wrapText="1"/>
    </xf>
    <xf numFmtId="0" fontId="13" fillId="0" borderId="0" xfId="0" applyFont="1" applyAlignment="1" applyProtection="1">
      <alignment vertical="top" wrapText="1"/>
      <protection locked="0"/>
    </xf>
    <xf numFmtId="0" fontId="13" fillId="0" borderId="0" xfId="0" applyFont="1" applyAlignment="1" applyProtection="1">
      <alignment horizontal="right" vertical="top" wrapText="1"/>
      <protection locked="0"/>
    </xf>
    <xf numFmtId="0" fontId="6" fillId="0" borderId="1" xfId="1" applyFont="1" applyBorder="1" applyAlignment="1" applyProtection="1">
      <alignment horizontal="left" vertical="top" wrapText="1"/>
    </xf>
    <xf numFmtId="0" fontId="5" fillId="0" borderId="1" xfId="1" applyFont="1" applyBorder="1" applyAlignment="1" applyProtection="1">
      <alignment vertical="top" wrapText="1"/>
    </xf>
    <xf numFmtId="0" fontId="6" fillId="0" borderId="1" xfId="1" applyFont="1" applyBorder="1" applyAlignment="1" applyProtection="1">
      <alignment horizontal="center" vertical="top" wrapText="1"/>
    </xf>
    <xf numFmtId="0" fontId="5" fillId="0" borderId="1" xfId="1" applyFont="1" applyBorder="1" applyAlignment="1" applyProtection="1">
      <alignment horizontal="left" vertical="top" wrapText="1"/>
    </xf>
    <xf numFmtId="0" fontId="5" fillId="0" borderId="1" xfId="1" applyFont="1" applyBorder="1" applyAlignment="1" applyProtection="1">
      <alignment horizontal="center" vertical="top" wrapText="1"/>
    </xf>
    <xf numFmtId="0" fontId="6" fillId="0" borderId="1" xfId="1" applyFont="1" applyFill="1" applyBorder="1" applyAlignment="1" applyProtection="1">
      <alignment vertical="top" wrapText="1"/>
    </xf>
    <xf numFmtId="0" fontId="6" fillId="0" borderId="1" xfId="1" applyFont="1" applyFill="1" applyBorder="1" applyAlignment="1" applyProtection="1">
      <alignment horizontal="center" vertical="top" wrapText="1"/>
    </xf>
    <xf numFmtId="3" fontId="6" fillId="0" borderId="1" xfId="1" applyNumberFormat="1" applyFont="1" applyFill="1" applyBorder="1" applyAlignment="1" applyProtection="1">
      <alignment vertical="top" wrapText="1"/>
    </xf>
    <xf numFmtId="0" fontId="7" fillId="0" borderId="1" xfId="1" applyFont="1" applyFill="1" applyBorder="1" applyAlignment="1" applyProtection="1">
      <alignment vertical="top" wrapText="1"/>
    </xf>
    <xf numFmtId="0" fontId="6" fillId="0" borderId="1" xfId="0" applyFont="1" applyFill="1" applyBorder="1" applyAlignment="1" applyProtection="1">
      <alignment vertical="top" wrapText="1"/>
    </xf>
    <xf numFmtId="0" fontId="6" fillId="0" borderId="1" xfId="0" applyFont="1" applyFill="1" applyBorder="1" applyAlignment="1" applyProtection="1">
      <alignment horizontal="center" vertical="top" wrapText="1"/>
    </xf>
    <xf numFmtId="3" fontId="6" fillId="0" borderId="1" xfId="0" applyNumberFormat="1" applyFont="1" applyFill="1" applyBorder="1" applyAlignment="1" applyProtection="1">
      <alignment vertical="top" wrapText="1"/>
    </xf>
    <xf numFmtId="0" fontId="7" fillId="0" borderId="1" xfId="1" applyFont="1" applyBorder="1" applyAlignment="1" applyProtection="1">
      <alignment vertical="top" wrapText="1"/>
    </xf>
    <xf numFmtId="0" fontId="14" fillId="0" borderId="4" xfId="0" applyFont="1" applyBorder="1" applyAlignment="1" applyProtection="1">
      <alignment horizontal="left" vertical="top" wrapText="1"/>
      <protection locked="0"/>
    </xf>
    <xf numFmtId="0" fontId="14" fillId="0" borderId="4" xfId="0" applyFont="1" applyBorder="1" applyAlignment="1" applyProtection="1">
      <alignment vertical="top" wrapText="1"/>
      <protection locked="0"/>
    </xf>
    <xf numFmtId="0" fontId="14" fillId="0" borderId="4" xfId="0" applyFont="1" applyBorder="1" applyAlignment="1" applyProtection="1">
      <alignment horizontal="right" vertical="top" wrapText="1"/>
      <protection locked="0"/>
    </xf>
    <xf numFmtId="0" fontId="14" fillId="0" borderId="0" xfId="0" applyFont="1" applyAlignment="1" applyProtection="1">
      <alignment vertical="top" wrapText="1"/>
      <protection locked="0"/>
    </xf>
    <xf numFmtId="0" fontId="14" fillId="0" borderId="0" xfId="0" applyFont="1" applyAlignment="1" applyProtection="1">
      <alignment horizontal="right" vertical="top" wrapText="1"/>
      <protection locked="0"/>
    </xf>
    <xf numFmtId="0" fontId="13" fillId="0" borderId="0" xfId="0" applyFont="1" applyAlignment="1" applyProtection="1">
      <alignment horizontal="left" vertical="top" wrapText="1"/>
      <protection locked="0"/>
    </xf>
    <xf numFmtId="49" fontId="13" fillId="0" borderId="0" xfId="0" applyNumberFormat="1" applyFont="1" applyAlignment="1" applyProtection="1">
      <alignment vertical="top" wrapText="1"/>
      <protection locked="0"/>
    </xf>
    <xf numFmtId="0" fontId="14" fillId="0" borderId="0" xfId="0" applyFont="1" applyFill="1" applyAlignment="1" applyProtection="1">
      <alignment horizontal="right" vertical="top" wrapText="1"/>
      <protection locked="0"/>
    </xf>
    <xf numFmtId="0" fontId="13" fillId="0" borderId="0" xfId="0" applyFont="1" applyFill="1" applyAlignment="1" applyProtection="1">
      <alignment horizontal="left" vertical="top" wrapText="1"/>
      <protection locked="0"/>
    </xf>
    <xf numFmtId="0" fontId="13" fillId="0" borderId="0" xfId="0" applyFont="1" applyFill="1" applyAlignment="1" applyProtection="1">
      <alignment vertical="top" wrapText="1"/>
      <protection locked="0"/>
    </xf>
    <xf numFmtId="0" fontId="14" fillId="0" borderId="4" xfId="0" applyFont="1" applyFill="1" applyBorder="1" applyAlignment="1" applyProtection="1">
      <alignment horizontal="left" vertical="top" wrapText="1"/>
      <protection locked="0"/>
    </xf>
    <xf numFmtId="0" fontId="14" fillId="0" borderId="4" xfId="0" applyFont="1" applyFill="1" applyBorder="1" applyAlignment="1" applyProtection="1">
      <alignment vertical="top" wrapText="1"/>
      <protection locked="0"/>
    </xf>
    <xf numFmtId="3" fontId="14" fillId="0" borderId="4" xfId="0" applyNumberFormat="1" applyFont="1" applyFill="1" applyBorder="1" applyAlignment="1" applyProtection="1">
      <alignment horizontal="right" vertical="top" wrapText="1"/>
      <protection locked="0"/>
    </xf>
    <xf numFmtId="0" fontId="14" fillId="0" borderId="0" xfId="0" applyFont="1" applyBorder="1" applyAlignment="1" applyProtection="1">
      <alignment vertical="top" wrapText="1"/>
      <protection locked="0"/>
    </xf>
    <xf numFmtId="3" fontId="13" fillId="0" borderId="0" xfId="0" applyNumberFormat="1" applyFont="1" applyFill="1" applyAlignment="1" applyProtection="1">
      <alignment horizontal="right" vertical="top" wrapText="1"/>
      <protection locked="0"/>
    </xf>
    <xf numFmtId="3" fontId="13" fillId="0" borderId="0" xfId="0" applyNumberFormat="1" applyFont="1" applyAlignment="1" applyProtection="1">
      <alignment horizontal="right" vertical="top" wrapText="1"/>
      <protection locked="0"/>
    </xf>
    <xf numFmtId="0" fontId="13" fillId="0" borderId="0" xfId="0" applyNumberFormat="1" applyFont="1" applyAlignment="1" applyProtection="1">
      <alignment vertical="top" wrapText="1"/>
      <protection locked="0"/>
    </xf>
    <xf numFmtId="0" fontId="14" fillId="0" borderId="4" xfId="0" applyNumberFormat="1" applyFont="1" applyBorder="1" applyAlignment="1" applyProtection="1">
      <alignment vertical="top" wrapText="1"/>
      <protection locked="0"/>
    </xf>
    <xf numFmtId="0" fontId="13" fillId="0" borderId="0" xfId="0" applyNumberFormat="1" applyFont="1" applyFill="1" applyAlignment="1" applyProtection="1">
      <alignment vertical="top" wrapText="1"/>
      <protection locked="0"/>
    </xf>
    <xf numFmtId="0" fontId="14" fillId="0" borderId="4" xfId="0" applyNumberFormat="1" applyFont="1" applyFill="1" applyBorder="1" applyAlignment="1" applyProtection="1">
      <alignment vertical="top" wrapText="1"/>
      <protection locked="0"/>
    </xf>
    <xf numFmtId="0" fontId="11" fillId="0" borderId="3" xfId="0" applyFont="1" applyBorder="1" applyAlignment="1" applyProtection="1">
      <alignment horizontal="center" vertical="top"/>
    </xf>
    <xf numFmtId="0" fontId="11" fillId="0" borderId="0" xfId="0" applyFont="1" applyAlignment="1" applyProtection="1">
      <alignment vertical="top"/>
    </xf>
    <xf numFmtId="0" fontId="0" fillId="0" borderId="0" xfId="0" applyAlignment="1" applyProtection="1">
      <alignment vertical="top"/>
    </xf>
    <xf numFmtId="0" fontId="12" fillId="0" borderId="0" xfId="0" applyFont="1" applyAlignment="1" applyProtection="1">
      <alignment vertical="top"/>
    </xf>
    <xf numFmtId="0" fontId="11" fillId="0" borderId="0" xfId="0" applyFont="1" applyAlignment="1" applyProtection="1">
      <alignment horizontal="center" vertical="top"/>
    </xf>
    <xf numFmtId="0" fontId="0" fillId="0" borderId="0" xfId="0" applyAlignment="1" applyProtection="1">
      <alignment horizontal="center" vertical="top"/>
    </xf>
    <xf numFmtId="164" fontId="11" fillId="0" borderId="3" xfId="0" applyNumberFormat="1" applyFont="1" applyBorder="1" applyAlignment="1" applyProtection="1">
      <alignment horizontal="center" vertical="top"/>
    </xf>
    <xf numFmtId="164" fontId="11" fillId="0" borderId="2" xfId="0" applyNumberFormat="1" applyFont="1" applyBorder="1" applyAlignment="1" applyProtection="1">
      <alignment horizontal="center" vertical="top"/>
    </xf>
    <xf numFmtId="164" fontId="12" fillId="0" borderId="4" xfId="0" applyNumberFormat="1" applyFont="1" applyBorder="1" applyAlignment="1" applyProtection="1">
      <alignment horizontal="center" vertical="top"/>
    </xf>
    <xf numFmtId="3" fontId="11" fillId="0" borderId="4" xfId="0" applyNumberFormat="1" applyFont="1" applyBorder="1" applyAlignment="1" applyProtection="1">
      <alignment horizontal="center" vertical="top" wrapText="1"/>
    </xf>
    <xf numFmtId="3" fontId="11" fillId="0" borderId="13" xfId="0" applyNumberFormat="1" applyFont="1" applyBorder="1" applyAlignment="1" applyProtection="1">
      <alignment horizontal="center" vertical="top" wrapText="1"/>
    </xf>
    <xf numFmtId="3" fontId="12" fillId="0" borderId="2" xfId="0" applyNumberFormat="1" applyFont="1" applyBorder="1" applyAlignment="1" applyProtection="1">
      <alignment horizontal="center" vertical="top" wrapText="1"/>
    </xf>
    <xf numFmtId="0" fontId="12" fillId="0" borderId="12" xfId="0" applyFont="1" applyBorder="1" applyAlignment="1" applyProtection="1">
      <alignment horizontal="center" vertical="top" wrapText="1"/>
    </xf>
    <xf numFmtId="0" fontId="14" fillId="0" borderId="0" xfId="0" applyFont="1" applyAlignment="1">
      <alignment vertical="top" wrapText="1"/>
    </xf>
    <xf numFmtId="0" fontId="14" fillId="0" borderId="0" xfId="0" applyFont="1" applyAlignment="1" applyProtection="1">
      <alignment vertical="top" wrapText="1"/>
    </xf>
    <xf numFmtId="0" fontId="13" fillId="0" borderId="0" xfId="0" applyFont="1" applyAlignment="1" applyProtection="1">
      <alignment horizontal="right" vertical="top" wrapText="1"/>
      <protection locked="0"/>
    </xf>
    <xf numFmtId="0" fontId="13" fillId="0" borderId="0" xfId="0" applyFont="1" applyAlignment="1" applyProtection="1">
      <alignment horizontal="right" vertical="top" wrapText="1"/>
    </xf>
    <xf numFmtId="0" fontId="14" fillId="0" borderId="0" xfId="0" applyFont="1" applyFill="1" applyAlignment="1" applyProtection="1">
      <alignment vertical="top" wrapText="1"/>
      <protection locked="0"/>
    </xf>
    <xf numFmtId="0" fontId="14" fillId="0" borderId="0" xfId="0" applyFont="1" applyAlignment="1" applyProtection="1">
      <alignment vertical="top" wrapText="1"/>
      <protection locked="0"/>
    </xf>
    <xf numFmtId="0" fontId="13" fillId="0" borderId="0" xfId="0" applyFont="1" applyAlignment="1" applyProtection="1">
      <alignment horizontal="left" vertical="top" wrapText="1"/>
      <protection locked="0"/>
    </xf>
    <xf numFmtId="0" fontId="13" fillId="0" borderId="0" xfId="0" applyFont="1" applyAlignment="1" applyProtection="1">
      <alignment horizontal="center" vertical="top" wrapText="1"/>
    </xf>
    <xf numFmtId="0" fontId="6" fillId="0" borderId="0" xfId="1" applyFont="1" applyBorder="1" applyAlignment="1" applyProtection="1">
      <alignment vertical="top" wrapText="1"/>
    </xf>
    <xf numFmtId="0" fontId="5" fillId="0" borderId="15" xfId="1" applyFont="1" applyBorder="1" applyAlignment="1" applyProtection="1">
      <alignment horizontal="center" vertical="top" wrapText="1"/>
    </xf>
    <xf numFmtId="2" fontId="6" fillId="0" borderId="22" xfId="1" applyNumberFormat="1" applyFont="1" applyBorder="1" applyAlignment="1" applyProtection="1">
      <alignment vertical="top" wrapText="1"/>
    </xf>
    <xf numFmtId="0" fontId="5" fillId="0" borderId="1" xfId="1" applyFont="1" applyBorder="1" applyAlignment="1" applyProtection="1">
      <alignment horizontal="center" vertical="top" wrapText="1"/>
    </xf>
    <xf numFmtId="0" fontId="5" fillId="0" borderId="1" xfId="1" applyFont="1" applyBorder="1" applyAlignment="1">
      <alignment horizontal="center" vertical="top" wrapText="1"/>
    </xf>
  </cellXfs>
  <cellStyles count="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9"/>
  <sheetViews>
    <sheetView view="pageLayout" zoomScaleSheetLayoutView="100" workbookViewId="0">
      <selection activeCell="B15" sqref="B15"/>
    </sheetView>
  </sheetViews>
  <sheetFormatPr defaultRowHeight="15.75"/>
  <cols>
    <col min="1" max="1" width="36.42578125" style="15" customWidth="1"/>
    <col min="2" max="2" width="10.7109375" style="15" customWidth="1"/>
    <col min="3" max="4" width="15.7109375" style="15" customWidth="1"/>
    <col min="5" max="16384" width="9.140625" style="15"/>
  </cols>
  <sheetData>
    <row r="1" spans="1:4">
      <c r="A1" s="195"/>
      <c r="B1" s="196"/>
      <c r="C1" s="196"/>
      <c r="D1" s="196"/>
    </row>
    <row r="2" spans="1:4" s="16" customFormat="1">
      <c r="A2" s="197"/>
      <c r="B2" s="196"/>
      <c r="C2" s="196"/>
      <c r="D2" s="196"/>
    </row>
    <row r="3" spans="1:4">
      <c r="A3" s="195"/>
      <c r="B3" s="196"/>
      <c r="C3" s="196"/>
      <c r="D3" s="196"/>
    </row>
    <row r="4" spans="1:4">
      <c r="A4" s="195"/>
      <c r="B4" s="196"/>
      <c r="C4" s="196"/>
      <c r="D4" s="196"/>
    </row>
    <row r="5" spans="1:4">
      <c r="A5" s="195"/>
      <c r="B5" s="196"/>
      <c r="C5" s="196"/>
      <c r="D5" s="196"/>
    </row>
    <row r="6" spans="1:4">
      <c r="A6" s="195"/>
      <c r="B6" s="196"/>
      <c r="C6" s="196"/>
      <c r="D6" s="196"/>
    </row>
    <row r="7" spans="1:4">
      <c r="A7" s="195"/>
      <c r="B7" s="196"/>
      <c r="C7" s="196"/>
      <c r="D7" s="196"/>
    </row>
    <row r="8" spans="1:4">
      <c r="A8" s="15" t="s">
        <v>0</v>
      </c>
    </row>
    <row r="9" spans="1:4">
      <c r="A9" s="15" t="s">
        <v>204</v>
      </c>
    </row>
    <row r="10" spans="1:4">
      <c r="A10" s="15" t="s">
        <v>205</v>
      </c>
    </row>
    <row r="12" spans="1:4">
      <c r="A12" s="15" t="s">
        <v>206</v>
      </c>
    </row>
    <row r="13" spans="1:4">
      <c r="A13" s="15" t="s">
        <v>9</v>
      </c>
    </row>
    <row r="15" spans="1:4">
      <c r="A15" s="14" t="s">
        <v>214</v>
      </c>
      <c r="B15" s="14"/>
      <c r="C15" s="14"/>
      <c r="D15" s="14"/>
    </row>
    <row r="16" spans="1:4">
      <c r="A16" s="14"/>
      <c r="B16" s="14"/>
      <c r="C16" s="14"/>
      <c r="D16" s="14"/>
    </row>
    <row r="17" spans="1:5">
      <c r="A17" s="14" t="s">
        <v>2</v>
      </c>
      <c r="B17" s="14"/>
      <c r="C17" s="14"/>
      <c r="D17" s="14"/>
    </row>
    <row r="20" spans="1:5">
      <c r="A20" s="15" t="s">
        <v>1</v>
      </c>
    </row>
    <row r="22" spans="1:5">
      <c r="A22" s="198" t="s">
        <v>3</v>
      </c>
      <c r="B22" s="199"/>
      <c r="C22" s="199"/>
      <c r="D22" s="199"/>
    </row>
    <row r="23" spans="1:5">
      <c r="A23" s="17"/>
      <c r="B23" s="18"/>
      <c r="C23" s="18"/>
      <c r="D23" s="18"/>
    </row>
    <row r="24" spans="1:5">
      <c r="A24" s="19" t="s">
        <v>4</v>
      </c>
      <c r="B24" s="19"/>
      <c r="C24" s="20" t="s">
        <v>5</v>
      </c>
      <c r="D24" s="20" t="s">
        <v>6</v>
      </c>
    </row>
    <row r="25" spans="1:5">
      <c r="A25" s="19" t="s">
        <v>202</v>
      </c>
      <c r="B25" s="19"/>
      <c r="C25" s="21">
        <f>+Építészet!G52</f>
        <v>0</v>
      </c>
      <c r="D25" s="21">
        <f>+Építészet!H52</f>
        <v>0</v>
      </c>
      <c r="E25" s="22"/>
    </row>
    <row r="26" spans="1:5">
      <c r="A26" s="19" t="s">
        <v>203</v>
      </c>
      <c r="B26" s="19"/>
      <c r="C26" s="21">
        <f>+'EL00. Összesítő'!C10</f>
        <v>0</v>
      </c>
      <c r="D26" s="21">
        <f>+'EL00. Összesítő'!D10</f>
        <v>0</v>
      </c>
    </row>
    <row r="27" spans="1:5">
      <c r="A27" s="19" t="s">
        <v>8</v>
      </c>
      <c r="B27" s="19"/>
      <c r="C27" s="21">
        <f>+'G-Fejezet összesítő'!B4</f>
        <v>0</v>
      </c>
      <c r="D27" s="21">
        <f>+'G-Fejezet összesítő'!C4</f>
        <v>0</v>
      </c>
    </row>
    <row r="28" spans="1:5">
      <c r="A28" s="19" t="s">
        <v>207</v>
      </c>
      <c r="B28" s="19"/>
      <c r="C28" s="21">
        <f>SUM(C25:C27)</f>
        <v>0</v>
      </c>
      <c r="D28" s="21">
        <f>SUM(D25:D27)</f>
        <v>0</v>
      </c>
    </row>
    <row r="29" spans="1:5">
      <c r="A29" s="15" t="s">
        <v>208</v>
      </c>
      <c r="C29" s="200">
        <f>+C28+D28</f>
        <v>0</v>
      </c>
      <c r="D29" s="200"/>
    </row>
    <row r="30" spans="1:5">
      <c r="A30" s="19" t="s">
        <v>209</v>
      </c>
      <c r="B30" s="23">
        <v>0.27</v>
      </c>
      <c r="C30" s="201">
        <f>ROUND(C29*B30,0)</f>
        <v>0</v>
      </c>
      <c r="D30" s="201"/>
    </row>
    <row r="31" spans="1:5">
      <c r="A31" s="24" t="s">
        <v>210</v>
      </c>
      <c r="B31" s="24"/>
      <c r="C31" s="202">
        <f>ROUND(C29+C30,0)</f>
        <v>0</v>
      </c>
      <c r="D31" s="202"/>
    </row>
    <row r="35" spans="1:3">
      <c r="B35" s="194" t="s">
        <v>7</v>
      </c>
      <c r="C35" s="194"/>
    </row>
    <row r="37" spans="1:3">
      <c r="A37" s="25"/>
    </row>
    <row r="38" spans="1:3">
      <c r="A38" s="25"/>
    </row>
    <row r="39" spans="1:3">
      <c r="A39" s="25"/>
    </row>
  </sheetData>
  <sheetProtection password="912D" sheet="1"/>
  <mergeCells count="12">
    <mergeCell ref="B35:C35"/>
    <mergeCell ref="A1:D1"/>
    <mergeCell ref="A2:D2"/>
    <mergeCell ref="A3:D3"/>
    <mergeCell ref="A4:D4"/>
    <mergeCell ref="A5:D5"/>
    <mergeCell ref="A6:D6"/>
    <mergeCell ref="A7:D7"/>
    <mergeCell ref="A22:D22"/>
    <mergeCell ref="C29:D29"/>
    <mergeCell ref="C30:D30"/>
    <mergeCell ref="C31:D31"/>
  </mergeCells>
  <pageMargins left="1" right="1" top="1" bottom="1" header="0.41666666666666669" footer="0.41666666666666669"/>
  <pageSetup paperSize="9" orientation="portrait" useFirstPageNumber="1" r:id="rId1"/>
  <headerFooter>
    <oddHeader>&amp;L&amp;"-,Félkövér"KŐBÁNYAI POLGÁRMESTERI HIVATAL GÉPÉSZETI FELÚJÍTÁSI MUNKÁI&amp;R&amp;"-,Félkövér"&amp;A</oddHeader>
    <oddFooter>&amp;C&amp;P</oddFooter>
  </headerFooter>
</worksheet>
</file>

<file path=xl/worksheets/sheet10.xml><?xml version="1.0" encoding="utf-8"?>
<worksheet xmlns="http://schemas.openxmlformats.org/spreadsheetml/2006/main" xmlns:r="http://schemas.openxmlformats.org/officeDocument/2006/relationships">
  <dimension ref="A1:J7"/>
  <sheetViews>
    <sheetView zoomScaleSheetLayoutView="100" workbookViewId="0">
      <selection activeCell="H7" sqref="H7"/>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3.5" customHeight="1">
      <c r="A1" s="3"/>
      <c r="B1" s="5" t="s">
        <v>58</v>
      </c>
      <c r="C1" s="6"/>
      <c r="D1" s="6"/>
      <c r="E1" s="219" t="s">
        <v>43</v>
      </c>
      <c r="F1" s="219"/>
      <c r="G1" s="219"/>
      <c r="H1" s="219" t="s">
        <v>48</v>
      </c>
      <c r="I1" s="219"/>
      <c r="J1" s="219"/>
    </row>
    <row r="2" spans="1:10" s="9" customFormat="1" ht="13.5" customHeight="1">
      <c r="A2" s="8" t="s">
        <v>107</v>
      </c>
      <c r="B2" s="5"/>
      <c r="C2" s="7"/>
      <c r="D2" s="7"/>
      <c r="E2" s="7"/>
      <c r="F2" s="7"/>
      <c r="G2" s="7"/>
      <c r="H2" s="7"/>
      <c r="I2" s="7"/>
      <c r="J2" s="7"/>
    </row>
    <row r="3" spans="1:10" s="9" customFormat="1" ht="21">
      <c r="A3" s="3" t="s">
        <v>70</v>
      </c>
      <c r="B3" s="4" t="s">
        <v>71</v>
      </c>
      <c r="C3" s="6" t="s">
        <v>72</v>
      </c>
      <c r="D3" s="6" t="s">
        <v>73</v>
      </c>
      <c r="E3" s="10" t="s">
        <v>12</v>
      </c>
      <c r="F3" s="10" t="s">
        <v>49</v>
      </c>
      <c r="G3" s="10" t="s">
        <v>50</v>
      </c>
      <c r="H3" s="10" t="s">
        <v>12</v>
      </c>
      <c r="I3" s="10" t="s">
        <v>49</v>
      </c>
      <c r="J3" s="10" t="s">
        <v>50</v>
      </c>
    </row>
    <row r="4" spans="1:10" ht="31.5">
      <c r="A4" s="3" t="s">
        <v>51</v>
      </c>
      <c r="B4" s="11" t="s">
        <v>108</v>
      </c>
      <c r="C4" s="6">
        <v>8</v>
      </c>
      <c r="D4" s="6" t="s">
        <v>27</v>
      </c>
      <c r="E4" s="130">
        <v>0</v>
      </c>
      <c r="F4" s="130">
        <v>0</v>
      </c>
      <c r="G4" s="10">
        <f>SUM(E4:F4)</f>
        <v>0</v>
      </c>
      <c r="H4" s="10">
        <f>C4*E4</f>
        <v>0</v>
      </c>
      <c r="I4" s="10">
        <f>C4*F4</f>
        <v>0</v>
      </c>
      <c r="J4" s="10">
        <f>SUM(H4:I4)</f>
        <v>0</v>
      </c>
    </row>
    <row r="5" spans="1:10" ht="42">
      <c r="A5" s="3" t="s">
        <v>53</v>
      </c>
      <c r="B5" s="153" t="s">
        <v>109</v>
      </c>
      <c r="C5" s="151">
        <v>28</v>
      </c>
      <c r="D5" s="151" t="s">
        <v>27</v>
      </c>
      <c r="E5" s="130">
        <v>0</v>
      </c>
      <c r="F5" s="130">
        <v>0</v>
      </c>
      <c r="G5" s="152">
        <f>SUM(E5:F5)</f>
        <v>0</v>
      </c>
      <c r="H5" s="152">
        <f>C5*E5</f>
        <v>0</v>
      </c>
      <c r="I5" s="152">
        <f>C5*F5</f>
        <v>0</v>
      </c>
      <c r="J5" s="152">
        <f>SUM(H5:I5)</f>
        <v>0</v>
      </c>
    </row>
    <row r="6" spans="1:10" ht="52.5">
      <c r="A6" s="3" t="s">
        <v>55</v>
      </c>
      <c r="B6" s="153" t="s">
        <v>219</v>
      </c>
      <c r="C6" s="151">
        <v>11</v>
      </c>
      <c r="D6" s="151" t="s">
        <v>27</v>
      </c>
      <c r="E6" s="130">
        <v>0</v>
      </c>
      <c r="F6" s="130">
        <v>0</v>
      </c>
      <c r="G6" s="152">
        <f>SUM(E6:F6)</f>
        <v>0</v>
      </c>
      <c r="H6" s="152">
        <f>C6*E6</f>
        <v>0</v>
      </c>
      <c r="I6" s="152">
        <f>C6*F6</f>
        <v>0</v>
      </c>
      <c r="J6" s="152">
        <f>SUM(H6:I6)</f>
        <v>0</v>
      </c>
    </row>
    <row r="7" spans="1:10">
      <c r="A7" s="3"/>
      <c r="B7" s="4" t="s">
        <v>82</v>
      </c>
      <c r="C7" s="6"/>
      <c r="D7" s="6"/>
      <c r="E7" s="10"/>
      <c r="F7" s="10"/>
      <c r="G7" s="10"/>
      <c r="H7" s="10">
        <f>SUM(H4:H6)</f>
        <v>0</v>
      </c>
      <c r="I7" s="10">
        <f>SUM(I4:I6)</f>
        <v>0</v>
      </c>
      <c r="J7" s="10">
        <f>SUM(J4:J6)</f>
        <v>0</v>
      </c>
    </row>
  </sheetData>
  <sheetProtection password="912D" sheet="1" objects="1" scenarios="1"/>
  <mergeCells count="2">
    <mergeCell ref="E1:G1"/>
    <mergeCell ref="H1:J1"/>
  </mergeCells>
  <printOptions horizontalCentered="1"/>
  <pageMargins left="0.78125" right="1" top="1" bottom="1" header="0.41666666666666669" footer="0.41666666666666669"/>
  <pageSetup paperSize="9" firstPageNumber="16" orientation="landscape" useFirstPageNumber="1" r:id="rId1"/>
  <headerFooter>
    <oddHeader>&amp;L&amp;"-,Félkövér"KŐBÁNYAI POLGÁRMESTERI HIVATAL GÉPÉSZETI FELÚJÍTÁSI MUNKÁI&amp;R&amp;"-,Félkövér"&amp;A</oddHeader>
    <oddFooter>&amp;C&amp;P</oddFooter>
  </headerFooter>
</worksheet>
</file>

<file path=xl/worksheets/sheet11.xml><?xml version="1.0" encoding="utf-8"?>
<worksheet xmlns="http://schemas.openxmlformats.org/spreadsheetml/2006/main" xmlns:r="http://schemas.openxmlformats.org/officeDocument/2006/relationships">
  <dimension ref="A1:J11"/>
  <sheetViews>
    <sheetView view="pageLayout" zoomScaleSheetLayoutView="100" workbookViewId="0">
      <selection activeCell="H8" sqref="H8"/>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2.75" customHeight="1">
      <c r="A1" s="3"/>
      <c r="B1" s="5" t="s">
        <v>60</v>
      </c>
      <c r="C1" s="6"/>
      <c r="D1" s="6"/>
      <c r="E1" s="219" t="s">
        <v>43</v>
      </c>
      <c r="F1" s="219"/>
      <c r="G1" s="219"/>
      <c r="H1" s="219" t="s">
        <v>48</v>
      </c>
      <c r="I1" s="219"/>
      <c r="J1" s="219"/>
    </row>
    <row r="2" spans="1:10" s="9" customFormat="1" ht="21">
      <c r="A2" s="8" t="s">
        <v>70</v>
      </c>
      <c r="B2" s="5" t="s">
        <v>71</v>
      </c>
      <c r="C2" s="7" t="s">
        <v>72</v>
      </c>
      <c r="D2" s="7" t="s">
        <v>73</v>
      </c>
      <c r="E2" s="7" t="s">
        <v>12</v>
      </c>
      <c r="F2" s="7" t="s">
        <v>49</v>
      </c>
      <c r="G2" s="7" t="s">
        <v>50</v>
      </c>
      <c r="H2" s="7" t="s">
        <v>12</v>
      </c>
      <c r="I2" s="7" t="s">
        <v>49</v>
      </c>
      <c r="J2" s="7" t="s">
        <v>50</v>
      </c>
    </row>
    <row r="3" spans="1:10" ht="31.5">
      <c r="A3" s="3" t="s">
        <v>51</v>
      </c>
      <c r="B3" s="4" t="s">
        <v>220</v>
      </c>
      <c r="C3" s="6">
        <v>1</v>
      </c>
      <c r="D3" s="6" t="s">
        <v>110</v>
      </c>
      <c r="E3" s="130">
        <v>0</v>
      </c>
      <c r="F3" s="130">
        <v>0</v>
      </c>
      <c r="G3" s="10">
        <f t="shared" ref="G3:G10" si="0">SUM(E3:F3)</f>
        <v>0</v>
      </c>
      <c r="H3" s="10">
        <f t="shared" ref="H3:H10" si="1">C3*E3</f>
        <v>0</v>
      </c>
      <c r="I3" s="10">
        <f t="shared" ref="I3:I10" si="2">C3*F3</f>
        <v>0</v>
      </c>
      <c r="J3" s="10">
        <f t="shared" ref="J3:J10" si="3">SUM(H3:I3)</f>
        <v>0</v>
      </c>
    </row>
    <row r="4" spans="1:10" ht="31.5">
      <c r="A4" s="3" t="s">
        <v>53</v>
      </c>
      <c r="B4" s="11" t="s">
        <v>111</v>
      </c>
      <c r="C4" s="6">
        <v>1</v>
      </c>
      <c r="D4" s="6" t="s">
        <v>110</v>
      </c>
      <c r="E4" s="130">
        <v>0</v>
      </c>
      <c r="F4" s="130">
        <v>0</v>
      </c>
      <c r="G4" s="10">
        <f t="shared" si="0"/>
        <v>0</v>
      </c>
      <c r="H4" s="10">
        <f t="shared" si="1"/>
        <v>0</v>
      </c>
      <c r="I4" s="10">
        <f t="shared" si="2"/>
        <v>0</v>
      </c>
      <c r="J4" s="10">
        <f t="shared" si="3"/>
        <v>0</v>
      </c>
    </row>
    <row r="5" spans="1:10" ht="31.5">
      <c r="A5" s="3" t="s">
        <v>55</v>
      </c>
      <c r="B5" s="4" t="s">
        <v>112</v>
      </c>
      <c r="C5" s="6">
        <v>1</v>
      </c>
      <c r="D5" s="6" t="s">
        <v>110</v>
      </c>
      <c r="E5" s="130">
        <v>0</v>
      </c>
      <c r="F5" s="130">
        <v>0</v>
      </c>
      <c r="G5" s="10">
        <f t="shared" si="0"/>
        <v>0</v>
      </c>
      <c r="H5" s="10">
        <f t="shared" si="1"/>
        <v>0</v>
      </c>
      <c r="I5" s="10">
        <f t="shared" si="2"/>
        <v>0</v>
      </c>
      <c r="J5" s="10">
        <f t="shared" si="3"/>
        <v>0</v>
      </c>
    </row>
    <row r="6" spans="1:10" ht="31.5">
      <c r="A6" s="3" t="s">
        <v>57</v>
      </c>
      <c r="B6" s="4" t="s">
        <v>113</v>
      </c>
      <c r="C6" s="6">
        <v>1</v>
      </c>
      <c r="D6" s="6" t="s">
        <v>110</v>
      </c>
      <c r="E6" s="130">
        <v>0</v>
      </c>
      <c r="F6" s="130">
        <v>0</v>
      </c>
      <c r="G6" s="10">
        <f t="shared" si="0"/>
        <v>0</v>
      </c>
      <c r="H6" s="10">
        <f t="shared" si="1"/>
        <v>0</v>
      </c>
      <c r="I6" s="10">
        <f t="shared" si="2"/>
        <v>0</v>
      </c>
      <c r="J6" s="10">
        <f t="shared" si="3"/>
        <v>0</v>
      </c>
    </row>
    <row r="7" spans="1:10" ht="31.5">
      <c r="A7" s="3" t="s">
        <v>59</v>
      </c>
      <c r="B7" s="4" t="s">
        <v>114</v>
      </c>
      <c r="C7" s="6">
        <v>2</v>
      </c>
      <c r="D7" s="6" t="s">
        <v>110</v>
      </c>
      <c r="E7" s="130">
        <v>0</v>
      </c>
      <c r="F7" s="130">
        <v>0</v>
      </c>
      <c r="G7" s="10">
        <f t="shared" si="0"/>
        <v>0</v>
      </c>
      <c r="H7" s="10">
        <f t="shared" si="1"/>
        <v>0</v>
      </c>
      <c r="I7" s="10">
        <f t="shared" si="2"/>
        <v>0</v>
      </c>
      <c r="J7" s="10">
        <f t="shared" si="3"/>
        <v>0</v>
      </c>
    </row>
    <row r="8" spans="1:10" ht="126">
      <c r="A8" s="3" t="s">
        <v>61</v>
      </c>
      <c r="B8" s="11" t="s">
        <v>115</v>
      </c>
      <c r="C8" s="6">
        <v>1</v>
      </c>
      <c r="D8" s="6" t="s">
        <v>110</v>
      </c>
      <c r="E8" s="130">
        <v>0</v>
      </c>
      <c r="F8" s="130">
        <v>0</v>
      </c>
      <c r="G8" s="10">
        <f t="shared" si="0"/>
        <v>0</v>
      </c>
      <c r="H8" s="10">
        <f t="shared" si="1"/>
        <v>0</v>
      </c>
      <c r="I8" s="10">
        <f t="shared" si="2"/>
        <v>0</v>
      </c>
      <c r="J8" s="10">
        <f t="shared" si="3"/>
        <v>0</v>
      </c>
    </row>
    <row r="9" spans="1:10" ht="115.5">
      <c r="A9" s="3" t="s">
        <v>63</v>
      </c>
      <c r="B9" s="4" t="s">
        <v>221</v>
      </c>
      <c r="C9" s="6">
        <v>1</v>
      </c>
      <c r="D9" s="6" t="s">
        <v>110</v>
      </c>
      <c r="E9" s="130">
        <v>0</v>
      </c>
      <c r="F9" s="130">
        <v>0</v>
      </c>
      <c r="G9" s="10">
        <f>SUM(E9:F9)</f>
        <v>0</v>
      </c>
      <c r="H9" s="10">
        <f>C9*E9</f>
        <v>0</v>
      </c>
      <c r="I9" s="10">
        <f>C9*F9</f>
        <v>0</v>
      </c>
      <c r="J9" s="10">
        <f>SUM(H9:I9)</f>
        <v>0</v>
      </c>
    </row>
    <row r="10" spans="1:10" ht="42">
      <c r="A10" s="3" t="s">
        <v>80</v>
      </c>
      <c r="B10" s="11" t="s">
        <v>116</v>
      </c>
      <c r="C10" s="6">
        <v>1</v>
      </c>
      <c r="D10" s="6" t="s">
        <v>110</v>
      </c>
      <c r="E10" s="130">
        <v>0</v>
      </c>
      <c r="F10" s="130">
        <v>0</v>
      </c>
      <c r="G10" s="10">
        <f t="shared" si="0"/>
        <v>0</v>
      </c>
      <c r="H10" s="10">
        <f t="shared" si="1"/>
        <v>0</v>
      </c>
      <c r="I10" s="10">
        <f t="shared" si="2"/>
        <v>0</v>
      </c>
      <c r="J10" s="10">
        <f t="shared" si="3"/>
        <v>0</v>
      </c>
    </row>
    <row r="11" spans="1:10">
      <c r="A11" s="3"/>
      <c r="B11" s="4" t="s">
        <v>82</v>
      </c>
      <c r="C11" s="6"/>
      <c r="D11" s="6"/>
      <c r="E11" s="10"/>
      <c r="F11" s="10"/>
      <c r="G11" s="10"/>
      <c r="H11" s="10">
        <f>SUM(H3:H10)</f>
        <v>0</v>
      </c>
      <c r="I11" s="10">
        <f>SUM(I3:I10)</f>
        <v>0</v>
      </c>
      <c r="J11" s="10">
        <f>SUM(J3:J10)</f>
        <v>0</v>
      </c>
    </row>
  </sheetData>
  <sheetProtection password="912D" sheet="1" objects="1" scenarios="1"/>
  <mergeCells count="2">
    <mergeCell ref="E1:G1"/>
    <mergeCell ref="H1:J1"/>
  </mergeCells>
  <printOptions horizontalCentered="1"/>
  <pageMargins left="0.80208333333333337" right="1" top="1" bottom="1" header="0.41666666666666669" footer="0.41666666666666669"/>
  <pageSetup paperSize="9" firstPageNumber="17" orientation="landscape" useFirstPageNumber="1" r:id="rId1"/>
  <headerFooter>
    <oddHeader>&amp;L&amp;"-,Félkövér"KŐBÁNYAI POLGÁRMESTERI HIVATAL GÉPÉSZETI FELÚJÍTÁSI MUNKÁI&amp;R&amp;"-,Félkövér"&amp;A</oddHeader>
    <oddFooter>&amp;C&amp;P</oddFooter>
  </headerFooter>
</worksheet>
</file>

<file path=xl/worksheets/sheet12.xml><?xml version="1.0" encoding="utf-8"?>
<worksheet xmlns="http://schemas.openxmlformats.org/spreadsheetml/2006/main" xmlns:r="http://schemas.openxmlformats.org/officeDocument/2006/relationships">
  <dimension ref="A1:J7"/>
  <sheetViews>
    <sheetView view="pageLayout" zoomScaleSheetLayoutView="100" workbookViewId="0">
      <selection activeCell="J5" sqref="J5"/>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0.5" customHeight="1">
      <c r="A1" s="3"/>
      <c r="B1" s="5" t="s">
        <v>62</v>
      </c>
      <c r="C1" s="6"/>
      <c r="D1" s="6"/>
      <c r="E1" s="219" t="s">
        <v>43</v>
      </c>
      <c r="F1" s="219"/>
      <c r="G1" s="219"/>
      <c r="H1" s="219" t="s">
        <v>48</v>
      </c>
      <c r="I1" s="219"/>
      <c r="J1" s="219"/>
    </row>
    <row r="2" spans="1:10" s="9" customFormat="1" ht="21">
      <c r="A2" s="8" t="s">
        <v>70</v>
      </c>
      <c r="B2" s="5" t="s">
        <v>71</v>
      </c>
      <c r="C2" s="7" t="s">
        <v>72</v>
      </c>
      <c r="D2" s="7" t="s">
        <v>73</v>
      </c>
      <c r="E2" s="7" t="s">
        <v>12</v>
      </c>
      <c r="F2" s="7" t="s">
        <v>49</v>
      </c>
      <c r="G2" s="7" t="s">
        <v>50</v>
      </c>
      <c r="H2" s="7" t="s">
        <v>12</v>
      </c>
      <c r="I2" s="7" t="s">
        <v>49</v>
      </c>
      <c r="J2" s="7" t="s">
        <v>50</v>
      </c>
    </row>
    <row r="3" spans="1:10" ht="54" customHeight="1">
      <c r="A3" s="3" t="s">
        <v>51</v>
      </c>
      <c r="B3" s="4" t="s">
        <v>117</v>
      </c>
      <c r="C3" s="6">
        <v>25</v>
      </c>
      <c r="D3" s="6" t="s">
        <v>27</v>
      </c>
      <c r="E3" s="130">
        <v>0</v>
      </c>
      <c r="F3" s="130">
        <v>0</v>
      </c>
      <c r="G3" s="10">
        <f>SUM(E3:F3)</f>
        <v>0</v>
      </c>
      <c r="H3" s="10">
        <f>C3*E3</f>
        <v>0</v>
      </c>
      <c r="I3" s="10">
        <f>C3*F3</f>
        <v>0</v>
      </c>
      <c r="J3" s="10">
        <f>SUM(H3:I3)</f>
        <v>0</v>
      </c>
    </row>
    <row r="4" spans="1:10" ht="26.45" customHeight="1">
      <c r="A4" s="3" t="s">
        <v>53</v>
      </c>
      <c r="B4" s="11" t="s">
        <v>118</v>
      </c>
      <c r="C4" s="6">
        <v>5</v>
      </c>
      <c r="D4" s="6" t="s">
        <v>110</v>
      </c>
      <c r="E4" s="130">
        <v>0</v>
      </c>
      <c r="F4" s="130">
        <v>0</v>
      </c>
      <c r="G4" s="10">
        <f>SUM(E4:F4)</f>
        <v>0</v>
      </c>
      <c r="H4" s="10">
        <f>C4*E4</f>
        <v>0</v>
      </c>
      <c r="I4" s="10">
        <f>C4*F4</f>
        <v>0</v>
      </c>
      <c r="J4" s="10">
        <f>SUM(H4:I4)</f>
        <v>0</v>
      </c>
    </row>
    <row r="5" spans="1:10" ht="42">
      <c r="A5" s="3" t="s">
        <v>55</v>
      </c>
      <c r="B5" s="4" t="s">
        <v>119</v>
      </c>
      <c r="C5" s="6">
        <v>3</v>
      </c>
      <c r="D5" s="6" t="s">
        <v>120</v>
      </c>
      <c r="E5" s="130">
        <v>0</v>
      </c>
      <c r="F5" s="130">
        <v>0</v>
      </c>
      <c r="G5" s="10">
        <f>SUM(E5:F5)</f>
        <v>0</v>
      </c>
      <c r="H5" s="10">
        <f>C5*E5</f>
        <v>0</v>
      </c>
      <c r="I5" s="10">
        <f>C5*F5</f>
        <v>0</v>
      </c>
      <c r="J5" s="10">
        <f>SUM(H5:I5)</f>
        <v>0</v>
      </c>
    </row>
    <row r="6" spans="1:10" ht="21.6" customHeight="1">
      <c r="A6" s="3" t="s">
        <v>57</v>
      </c>
      <c r="B6" s="4" t="s">
        <v>121</v>
      </c>
      <c r="C6" s="6">
        <v>1</v>
      </c>
      <c r="D6" s="6" t="s">
        <v>110</v>
      </c>
      <c r="E6" s="130">
        <v>0</v>
      </c>
      <c r="F6" s="130">
        <v>0</v>
      </c>
      <c r="G6" s="10">
        <f>SUM(E6:F6)</f>
        <v>0</v>
      </c>
      <c r="H6" s="10">
        <f>C6*E6</f>
        <v>0</v>
      </c>
      <c r="I6" s="10">
        <f>C6*F6</f>
        <v>0</v>
      </c>
      <c r="J6" s="10">
        <f>SUM(H6:I6)</f>
        <v>0</v>
      </c>
    </row>
    <row r="7" spans="1:10">
      <c r="A7" s="3"/>
      <c r="B7" s="4" t="s">
        <v>82</v>
      </c>
      <c r="C7" s="6"/>
      <c r="D7" s="6"/>
      <c r="E7" s="10"/>
      <c r="F7" s="10"/>
      <c r="G7" s="10"/>
      <c r="H7" s="10">
        <f>SUM(H3:H6)</f>
        <v>0</v>
      </c>
      <c r="I7" s="10">
        <f>SUM(I3:I6)</f>
        <v>0</v>
      </c>
      <c r="J7" s="10">
        <f>SUM(J3:J6)</f>
        <v>0</v>
      </c>
    </row>
  </sheetData>
  <sheetProtection password="912D" sheet="1" objects="1" scenarios="1"/>
  <mergeCells count="2">
    <mergeCell ref="E1:G1"/>
    <mergeCell ref="H1:J1"/>
  </mergeCells>
  <printOptions horizontalCentered="1"/>
  <pageMargins left="0.78125" right="1" top="1" bottom="1" header="0.41666666666666669" footer="0.41666666666666669"/>
  <pageSetup paperSize="9" firstPageNumber="19" orientation="landscape" useFirstPageNumber="1" r:id="rId1"/>
  <headerFooter>
    <oddHeader>&amp;L&amp;"-,Félkövér"KŐBÁNYAI POLGÁRMESTERI HIVATAL GÉPÉSZETI FELÚJÍTÁSI MUNKÁI&amp;R&amp;"-,Félkövér"&amp;A</oddHeader>
    <oddFooter>&amp;C&amp;P</oddFooter>
  </headerFooter>
  <rowBreaks count="1" manualBreakCount="1">
    <brk id="7" max="16383" man="1"/>
  </rowBreaks>
</worksheet>
</file>

<file path=xl/worksheets/sheet13.xml><?xml version="1.0" encoding="utf-8"?>
<worksheet xmlns="http://schemas.openxmlformats.org/spreadsheetml/2006/main" xmlns:r="http://schemas.openxmlformats.org/officeDocument/2006/relationships">
  <dimension ref="A1:J22"/>
  <sheetViews>
    <sheetView view="pageLayout" topLeftCell="A9" zoomScaleSheetLayoutView="100" workbookViewId="0">
      <selection activeCell="B18" sqref="B18"/>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c r="A1" s="3"/>
      <c r="B1" s="5" t="s">
        <v>64</v>
      </c>
      <c r="C1" s="6"/>
      <c r="D1" s="6"/>
      <c r="E1" s="219" t="s">
        <v>43</v>
      </c>
      <c r="F1" s="219"/>
      <c r="G1" s="219"/>
      <c r="H1" s="219" t="s">
        <v>48</v>
      </c>
      <c r="I1" s="219"/>
      <c r="J1" s="219"/>
    </row>
    <row r="2" spans="1:10" s="9" customFormat="1" ht="21">
      <c r="A2" s="8" t="s">
        <v>70</v>
      </c>
      <c r="B2" s="5" t="s">
        <v>71</v>
      </c>
      <c r="C2" s="7" t="s">
        <v>72</v>
      </c>
      <c r="D2" s="7" t="s">
        <v>73</v>
      </c>
      <c r="E2" s="7" t="s">
        <v>12</v>
      </c>
      <c r="F2" s="7" t="s">
        <v>49</v>
      </c>
      <c r="G2" s="7" t="s">
        <v>50</v>
      </c>
      <c r="H2" s="7" t="s">
        <v>12</v>
      </c>
      <c r="I2" s="7" t="s">
        <v>49</v>
      </c>
      <c r="J2" s="7" t="s">
        <v>50</v>
      </c>
    </row>
    <row r="3" spans="1:10" ht="126">
      <c r="A3" s="3" t="s">
        <v>51</v>
      </c>
      <c r="B3" s="4" t="s">
        <v>122</v>
      </c>
      <c r="C3" s="6">
        <v>1</v>
      </c>
      <c r="D3" s="6" t="s">
        <v>110</v>
      </c>
      <c r="E3" s="130">
        <v>0</v>
      </c>
      <c r="F3" s="130">
        <v>0</v>
      </c>
      <c r="G3" s="10">
        <f t="shared" ref="G3:G21" si="0">SUM(E3:F3)</f>
        <v>0</v>
      </c>
      <c r="H3" s="10">
        <f t="shared" ref="H3:H21" si="1">C3*E3</f>
        <v>0</v>
      </c>
      <c r="I3" s="10">
        <f t="shared" ref="I3:I21" si="2">C3*F3</f>
        <v>0</v>
      </c>
      <c r="J3" s="10">
        <f t="shared" ref="J3:J21" si="3">H3+I3</f>
        <v>0</v>
      </c>
    </row>
    <row r="4" spans="1:10" ht="63">
      <c r="A4" s="3" t="s">
        <v>53</v>
      </c>
      <c r="B4" s="146" t="s">
        <v>123</v>
      </c>
      <c r="C4" s="147">
        <v>0.8</v>
      </c>
      <c r="D4" s="147" t="s">
        <v>22</v>
      </c>
      <c r="E4" s="130">
        <v>0</v>
      </c>
      <c r="F4" s="130">
        <v>0</v>
      </c>
      <c r="G4" s="149">
        <f t="shared" si="0"/>
        <v>0</v>
      </c>
      <c r="H4" s="149">
        <f t="shared" si="1"/>
        <v>0</v>
      </c>
      <c r="I4" s="149">
        <f t="shared" si="2"/>
        <v>0</v>
      </c>
      <c r="J4" s="149">
        <f t="shared" si="3"/>
        <v>0</v>
      </c>
    </row>
    <row r="5" spans="1:10" ht="21">
      <c r="A5" s="3" t="s">
        <v>55</v>
      </c>
      <c r="B5" s="146" t="s">
        <v>124</v>
      </c>
      <c r="C5" s="147">
        <v>1</v>
      </c>
      <c r="D5" s="147" t="s">
        <v>110</v>
      </c>
      <c r="E5" s="130">
        <v>0</v>
      </c>
      <c r="F5" s="130">
        <v>0</v>
      </c>
      <c r="G5" s="149">
        <f t="shared" si="0"/>
        <v>0</v>
      </c>
      <c r="H5" s="149">
        <f t="shared" si="1"/>
        <v>0</v>
      </c>
      <c r="I5" s="149">
        <f t="shared" si="2"/>
        <v>0</v>
      </c>
      <c r="J5" s="149">
        <f t="shared" si="3"/>
        <v>0</v>
      </c>
    </row>
    <row r="6" spans="1:10" ht="42">
      <c r="A6" s="3" t="s">
        <v>57</v>
      </c>
      <c r="B6" s="146" t="s">
        <v>125</v>
      </c>
      <c r="C6" s="147">
        <v>1</v>
      </c>
      <c r="D6" s="147" t="s">
        <v>126</v>
      </c>
      <c r="E6" s="130">
        <v>0</v>
      </c>
      <c r="F6" s="130">
        <v>0</v>
      </c>
      <c r="G6" s="149">
        <f t="shared" si="0"/>
        <v>0</v>
      </c>
      <c r="H6" s="149">
        <f t="shared" si="1"/>
        <v>0</v>
      </c>
      <c r="I6" s="149">
        <f t="shared" si="2"/>
        <v>0</v>
      </c>
      <c r="J6" s="149">
        <f t="shared" si="3"/>
        <v>0</v>
      </c>
    </row>
    <row r="7" spans="1:10" ht="42">
      <c r="A7" s="3" t="s">
        <v>59</v>
      </c>
      <c r="B7" s="146" t="s">
        <v>127</v>
      </c>
      <c r="C7" s="147">
        <v>1</v>
      </c>
      <c r="D7" s="147" t="s">
        <v>126</v>
      </c>
      <c r="E7" s="130">
        <v>0</v>
      </c>
      <c r="F7" s="130">
        <v>0</v>
      </c>
      <c r="G7" s="149">
        <f t="shared" si="0"/>
        <v>0</v>
      </c>
      <c r="H7" s="149">
        <f t="shared" si="1"/>
        <v>0</v>
      </c>
      <c r="I7" s="149">
        <f t="shared" si="2"/>
        <v>0</v>
      </c>
      <c r="J7" s="149">
        <f t="shared" si="3"/>
        <v>0</v>
      </c>
    </row>
    <row r="8" spans="1:10" ht="42">
      <c r="A8" s="3" t="s">
        <v>61</v>
      </c>
      <c r="B8" s="146" t="s">
        <v>128</v>
      </c>
      <c r="C8" s="147">
        <v>1</v>
      </c>
      <c r="D8" s="147" t="s">
        <v>126</v>
      </c>
      <c r="E8" s="130">
        <v>0</v>
      </c>
      <c r="F8" s="130">
        <v>0</v>
      </c>
      <c r="G8" s="149">
        <f t="shared" si="0"/>
        <v>0</v>
      </c>
      <c r="H8" s="149">
        <f t="shared" si="1"/>
        <v>0</v>
      </c>
      <c r="I8" s="149">
        <f t="shared" si="2"/>
        <v>0</v>
      </c>
      <c r="J8" s="149">
        <f t="shared" si="3"/>
        <v>0</v>
      </c>
    </row>
    <row r="9" spans="1:10">
      <c r="A9" s="3" t="s">
        <v>63</v>
      </c>
      <c r="B9" s="146" t="s">
        <v>129</v>
      </c>
      <c r="C9" s="147">
        <v>1</v>
      </c>
      <c r="D9" s="147" t="s">
        <v>110</v>
      </c>
      <c r="E9" s="130">
        <v>0</v>
      </c>
      <c r="F9" s="130">
        <v>0</v>
      </c>
      <c r="G9" s="149">
        <f t="shared" si="0"/>
        <v>0</v>
      </c>
      <c r="H9" s="149">
        <f t="shared" si="1"/>
        <v>0</v>
      </c>
      <c r="I9" s="149">
        <f t="shared" si="2"/>
        <v>0</v>
      </c>
      <c r="J9" s="149">
        <f t="shared" si="3"/>
        <v>0</v>
      </c>
    </row>
    <row r="10" spans="1:10" ht="21">
      <c r="A10" s="3" t="s">
        <v>80</v>
      </c>
      <c r="B10" s="150" t="s">
        <v>222</v>
      </c>
      <c r="C10" s="151">
        <v>1</v>
      </c>
      <c r="D10" s="151" t="s">
        <v>110</v>
      </c>
      <c r="E10" s="130">
        <v>0</v>
      </c>
      <c r="F10" s="130">
        <v>0</v>
      </c>
      <c r="G10" s="152">
        <f>SUM(E10:F10)</f>
        <v>0</v>
      </c>
      <c r="H10" s="152">
        <f>C10*E10</f>
        <v>0</v>
      </c>
      <c r="I10" s="152">
        <f>C10*F10</f>
        <v>0</v>
      </c>
      <c r="J10" s="152">
        <f>H10+I10</f>
        <v>0</v>
      </c>
    </row>
    <row r="11" spans="1:10" ht="31.5">
      <c r="A11" s="3" t="s">
        <v>92</v>
      </c>
      <c r="B11" s="150" t="s">
        <v>223</v>
      </c>
      <c r="C11" s="151">
        <v>1</v>
      </c>
      <c r="D11" s="151" t="s">
        <v>110</v>
      </c>
      <c r="E11" s="130">
        <v>0</v>
      </c>
      <c r="F11" s="130">
        <v>0</v>
      </c>
      <c r="G11" s="152">
        <f>SUM(E11:F11)</f>
        <v>0</v>
      </c>
      <c r="H11" s="152">
        <f>C11*E11</f>
        <v>0</v>
      </c>
      <c r="I11" s="152">
        <f>C11*F11</f>
        <v>0</v>
      </c>
      <c r="J11" s="152">
        <f>H11+I11</f>
        <v>0</v>
      </c>
    </row>
    <row r="12" spans="1:10" ht="31.5">
      <c r="A12" s="3" t="s">
        <v>94</v>
      </c>
      <c r="B12" s="146" t="s">
        <v>130</v>
      </c>
      <c r="C12" s="147">
        <v>200</v>
      </c>
      <c r="D12" s="147" t="s">
        <v>27</v>
      </c>
      <c r="E12" s="130">
        <v>0</v>
      </c>
      <c r="F12" s="130">
        <v>0</v>
      </c>
      <c r="G12" s="149">
        <f t="shared" si="0"/>
        <v>0</v>
      </c>
      <c r="H12" s="149">
        <f t="shared" si="1"/>
        <v>0</v>
      </c>
      <c r="I12" s="149">
        <f t="shared" si="2"/>
        <v>0</v>
      </c>
      <c r="J12" s="149">
        <f t="shared" si="3"/>
        <v>0</v>
      </c>
    </row>
    <row r="13" spans="1:10" ht="31.5">
      <c r="A13" s="3" t="s">
        <v>96</v>
      </c>
      <c r="B13" s="146" t="s">
        <v>131</v>
      </c>
      <c r="C13" s="147">
        <v>30</v>
      </c>
      <c r="D13" s="147" t="s">
        <v>27</v>
      </c>
      <c r="E13" s="130">
        <v>0</v>
      </c>
      <c r="F13" s="130">
        <v>0</v>
      </c>
      <c r="G13" s="149">
        <f t="shared" si="0"/>
        <v>0</v>
      </c>
      <c r="H13" s="149">
        <f t="shared" si="1"/>
        <v>0</v>
      </c>
      <c r="I13" s="149">
        <f t="shared" si="2"/>
        <v>0</v>
      </c>
      <c r="J13" s="149">
        <f t="shared" si="3"/>
        <v>0</v>
      </c>
    </row>
    <row r="14" spans="1:10" ht="63">
      <c r="A14" s="3" t="s">
        <v>98</v>
      </c>
      <c r="B14" s="150" t="s">
        <v>227</v>
      </c>
      <c r="C14" s="151">
        <v>130</v>
      </c>
      <c r="D14" s="151" t="s">
        <v>228</v>
      </c>
      <c r="E14" s="130">
        <v>0</v>
      </c>
      <c r="F14" s="130">
        <v>0</v>
      </c>
      <c r="G14" s="152">
        <f t="shared" si="0"/>
        <v>0</v>
      </c>
      <c r="H14" s="152">
        <f t="shared" si="1"/>
        <v>0</v>
      </c>
      <c r="I14" s="152">
        <f t="shared" si="2"/>
        <v>0</v>
      </c>
      <c r="J14" s="152">
        <f t="shared" si="3"/>
        <v>0</v>
      </c>
    </row>
    <row r="15" spans="1:10" ht="21">
      <c r="A15" s="3" t="s">
        <v>100</v>
      </c>
      <c r="B15" s="153" t="s">
        <v>229</v>
      </c>
      <c r="C15" s="151">
        <v>3</v>
      </c>
      <c r="D15" s="151" t="s">
        <v>27</v>
      </c>
      <c r="E15" s="130">
        <v>0</v>
      </c>
      <c r="F15" s="130">
        <v>0</v>
      </c>
      <c r="G15" s="152">
        <f>SUM(E15:F15)</f>
        <v>0</v>
      </c>
      <c r="H15" s="152">
        <f>C15*E15</f>
        <v>0</v>
      </c>
      <c r="I15" s="152">
        <f>C15*F15</f>
        <v>0</v>
      </c>
      <c r="J15" s="152">
        <f>H15+I15</f>
        <v>0</v>
      </c>
    </row>
    <row r="16" spans="1:10">
      <c r="A16" s="3" t="s">
        <v>102</v>
      </c>
      <c r="B16" s="153" t="s">
        <v>232</v>
      </c>
      <c r="C16" s="151">
        <v>1</v>
      </c>
      <c r="D16" s="151" t="s">
        <v>110</v>
      </c>
      <c r="E16" s="130">
        <v>0</v>
      </c>
      <c r="F16" s="130">
        <v>0</v>
      </c>
      <c r="G16" s="152">
        <f>SUM(E16:F16)</f>
        <v>0</v>
      </c>
      <c r="H16" s="152">
        <f>C16*E16</f>
        <v>0</v>
      </c>
      <c r="I16" s="152">
        <f>C16*F16</f>
        <v>0</v>
      </c>
      <c r="J16" s="152">
        <f>H16+I16</f>
        <v>0</v>
      </c>
    </row>
    <row r="17" spans="1:10" ht="31.5">
      <c r="A17" s="3" t="s">
        <v>224</v>
      </c>
      <c r="B17" s="11" t="s">
        <v>132</v>
      </c>
      <c r="C17" s="6">
        <v>1</v>
      </c>
      <c r="D17" s="6" t="s">
        <v>110</v>
      </c>
      <c r="E17" s="130">
        <v>0</v>
      </c>
      <c r="F17" s="130">
        <v>0</v>
      </c>
      <c r="G17" s="10">
        <f t="shared" si="0"/>
        <v>0</v>
      </c>
      <c r="H17" s="10">
        <f t="shared" si="1"/>
        <v>0</v>
      </c>
      <c r="I17" s="10">
        <f t="shared" si="2"/>
        <v>0</v>
      </c>
      <c r="J17" s="10">
        <f t="shared" si="3"/>
        <v>0</v>
      </c>
    </row>
    <row r="18" spans="1:10" ht="21">
      <c r="A18" s="3" t="s">
        <v>225</v>
      </c>
      <c r="B18" s="11" t="s">
        <v>133</v>
      </c>
      <c r="C18" s="6">
        <v>1</v>
      </c>
      <c r="D18" s="6" t="s">
        <v>110</v>
      </c>
      <c r="E18" s="130">
        <v>0</v>
      </c>
      <c r="F18" s="130">
        <v>0</v>
      </c>
      <c r="G18" s="10">
        <f t="shared" si="0"/>
        <v>0</v>
      </c>
      <c r="H18" s="10">
        <f t="shared" si="1"/>
        <v>0</v>
      </c>
      <c r="I18" s="10">
        <f t="shared" si="2"/>
        <v>0</v>
      </c>
      <c r="J18" s="10">
        <f t="shared" si="3"/>
        <v>0</v>
      </c>
    </row>
    <row r="19" spans="1:10" ht="21">
      <c r="A19" s="3" t="s">
        <v>226</v>
      </c>
      <c r="B19" s="11" t="s">
        <v>134</v>
      </c>
      <c r="C19" s="6">
        <v>1</v>
      </c>
      <c r="D19" s="6" t="s">
        <v>110</v>
      </c>
      <c r="E19" s="130">
        <v>0</v>
      </c>
      <c r="F19" s="130">
        <v>0</v>
      </c>
      <c r="G19" s="10">
        <f t="shared" si="0"/>
        <v>0</v>
      </c>
      <c r="H19" s="10">
        <f t="shared" si="1"/>
        <v>0</v>
      </c>
      <c r="I19" s="10">
        <f t="shared" si="2"/>
        <v>0</v>
      </c>
      <c r="J19" s="10">
        <f t="shared" si="3"/>
        <v>0</v>
      </c>
    </row>
    <row r="20" spans="1:10">
      <c r="A20" s="3" t="s">
        <v>230</v>
      </c>
      <c r="B20" s="11" t="s">
        <v>135</v>
      </c>
      <c r="C20" s="6">
        <v>144</v>
      </c>
      <c r="D20" s="6" t="s">
        <v>27</v>
      </c>
      <c r="E20" s="130">
        <v>0</v>
      </c>
      <c r="F20" s="130">
        <v>0</v>
      </c>
      <c r="G20" s="10">
        <f t="shared" si="0"/>
        <v>0</v>
      </c>
      <c r="H20" s="10">
        <f t="shared" si="1"/>
        <v>0</v>
      </c>
      <c r="I20" s="10">
        <f t="shared" si="2"/>
        <v>0</v>
      </c>
      <c r="J20" s="10">
        <f t="shared" si="3"/>
        <v>0</v>
      </c>
    </row>
    <row r="21" spans="1:10">
      <c r="A21" s="3" t="s">
        <v>231</v>
      </c>
      <c r="B21" s="11" t="s">
        <v>136</v>
      </c>
      <c r="C21" s="6">
        <v>14</v>
      </c>
      <c r="D21" s="6" t="s">
        <v>27</v>
      </c>
      <c r="E21" s="130">
        <v>0</v>
      </c>
      <c r="F21" s="130">
        <v>0</v>
      </c>
      <c r="G21" s="10">
        <f t="shared" si="0"/>
        <v>0</v>
      </c>
      <c r="H21" s="10">
        <f t="shared" si="1"/>
        <v>0</v>
      </c>
      <c r="I21" s="10">
        <f t="shared" si="2"/>
        <v>0</v>
      </c>
      <c r="J21" s="10">
        <f t="shared" si="3"/>
        <v>0</v>
      </c>
    </row>
    <row r="22" spans="1:10">
      <c r="A22" s="3"/>
      <c r="B22" s="4" t="s">
        <v>82</v>
      </c>
      <c r="C22" s="6"/>
      <c r="D22" s="6"/>
      <c r="E22" s="10"/>
      <c r="F22" s="10"/>
      <c r="G22" s="10"/>
      <c r="H22" s="10">
        <f>SUM(H3:H21)</f>
        <v>0</v>
      </c>
      <c r="I22" s="10">
        <f>SUM(I3:I21)</f>
        <v>0</v>
      </c>
      <c r="J22" s="10">
        <f>SUM(J3:J21)</f>
        <v>0</v>
      </c>
    </row>
  </sheetData>
  <sheetProtection password="912D" sheet="1"/>
  <mergeCells count="2">
    <mergeCell ref="E1:G1"/>
    <mergeCell ref="H1:J1"/>
  </mergeCells>
  <printOptions horizontalCentered="1"/>
  <pageMargins left="0.77083333333333337" right="1" top="1" bottom="1" header="0.41666666666666669" footer="0.41666666666666669"/>
  <pageSetup paperSize="9" firstPageNumber="20" orientation="landscape" useFirstPageNumber="1" r:id="rId1"/>
  <headerFooter>
    <oddHeader>&amp;L&amp;"-,Félkövér"KŐBÁNYAI POLGÁRMESTERI HIVATAL GÉPÉSZETI FELÚJÍTÁSI MUNKÁI&amp;R&amp;"-,Félkövér"&amp;A</oddHeader>
    <oddFooter>&amp;C&amp;P</oddFooter>
  </headerFooter>
</worksheet>
</file>

<file path=xl/worksheets/sheet2.xml><?xml version="1.0" encoding="utf-8"?>
<worksheet xmlns="http://schemas.openxmlformats.org/spreadsheetml/2006/main" xmlns:r="http://schemas.openxmlformats.org/officeDocument/2006/relationships">
  <dimension ref="A1:H56"/>
  <sheetViews>
    <sheetView view="pageLayout" topLeftCell="A40" workbookViewId="0">
      <selection activeCell="K43" sqref="K43"/>
    </sheetView>
  </sheetViews>
  <sheetFormatPr defaultRowHeight="15"/>
  <cols>
    <col min="1" max="1" width="6.5703125" style="38" customWidth="1"/>
    <col min="2" max="2" width="34.140625" style="38" customWidth="1"/>
    <col min="3" max="3" width="4.85546875" style="38" bestFit="1" customWidth="1"/>
    <col min="4" max="4" width="7.28515625" style="38" bestFit="1" customWidth="1"/>
    <col min="5" max="5" width="2.85546875" style="38" bestFit="1" customWidth="1"/>
    <col min="6" max="6" width="9.28515625" style="27" bestFit="1" customWidth="1"/>
    <col min="7" max="7" width="9.28515625" style="43" customWidth="1"/>
    <col min="8" max="8" width="9.85546875" style="43" customWidth="1"/>
    <col min="9" max="16384" width="9.140625" style="38"/>
  </cols>
  <sheetData>
    <row r="1" spans="1:8" ht="30.75" thickBot="1">
      <c r="A1" s="35" t="s">
        <v>42</v>
      </c>
      <c r="B1" s="36" t="s">
        <v>11</v>
      </c>
      <c r="C1" s="36" t="s">
        <v>45</v>
      </c>
      <c r="D1" s="36" t="s">
        <v>44</v>
      </c>
      <c r="E1" s="36"/>
      <c r="F1" s="26" t="s">
        <v>43</v>
      </c>
      <c r="G1" s="37" t="s">
        <v>12</v>
      </c>
      <c r="H1" s="37" t="s">
        <v>13</v>
      </c>
    </row>
    <row r="2" spans="1:8">
      <c r="A2" s="39"/>
      <c r="B2" s="40" t="s">
        <v>14</v>
      </c>
      <c r="C2" s="41"/>
      <c r="D2" s="42"/>
    </row>
    <row r="3" spans="1:8" ht="45">
      <c r="A3" s="44">
        <v>1</v>
      </c>
      <c r="B3" s="45" t="s">
        <v>15</v>
      </c>
      <c r="C3" s="46"/>
      <c r="D3" s="47"/>
      <c r="E3" s="48"/>
      <c r="F3" s="28"/>
      <c r="G3" s="49"/>
      <c r="H3" s="50"/>
    </row>
    <row r="4" spans="1:8">
      <c r="A4" s="51"/>
      <c r="B4" s="22"/>
      <c r="C4" s="52">
        <v>1</v>
      </c>
      <c r="D4" s="53" t="s">
        <v>16</v>
      </c>
      <c r="E4" s="22" t="s">
        <v>17</v>
      </c>
      <c r="F4" s="29">
        <v>0</v>
      </c>
      <c r="G4" s="54">
        <f>C4*F4</f>
        <v>0</v>
      </c>
      <c r="H4" s="55"/>
    </row>
    <row r="5" spans="1:8">
      <c r="A5" s="56"/>
      <c r="B5" s="57"/>
      <c r="C5" s="58"/>
      <c r="D5" s="59"/>
      <c r="E5" s="60" t="s">
        <v>18</v>
      </c>
      <c r="F5" s="30">
        <v>0</v>
      </c>
      <c r="G5" s="61"/>
      <c r="H5" s="62">
        <f>C4*F5</f>
        <v>0</v>
      </c>
    </row>
    <row r="6" spans="1:8">
      <c r="A6" s="44">
        <v>2</v>
      </c>
      <c r="B6" s="45" t="s">
        <v>19</v>
      </c>
      <c r="C6" s="46"/>
      <c r="D6" s="47"/>
      <c r="E6" s="48"/>
      <c r="F6" s="28"/>
      <c r="G6" s="49"/>
      <c r="H6" s="50"/>
    </row>
    <row r="7" spans="1:8">
      <c r="A7" s="51"/>
      <c r="B7" s="22"/>
      <c r="C7" s="52">
        <v>5.5</v>
      </c>
      <c r="D7" s="53" t="s">
        <v>20</v>
      </c>
      <c r="E7" s="22" t="s">
        <v>17</v>
      </c>
      <c r="F7" s="29">
        <v>0</v>
      </c>
      <c r="G7" s="54">
        <f>C7*F7</f>
        <v>0</v>
      </c>
      <c r="H7" s="55"/>
    </row>
    <row r="8" spans="1:8">
      <c r="A8" s="56"/>
      <c r="B8" s="57"/>
      <c r="C8" s="58"/>
      <c r="D8" s="59"/>
      <c r="E8" s="60" t="s">
        <v>18</v>
      </c>
      <c r="F8" s="30">
        <v>0</v>
      </c>
      <c r="G8" s="61"/>
      <c r="H8" s="62">
        <f>C7*F8</f>
        <v>0</v>
      </c>
    </row>
    <row r="9" spans="1:8" ht="45">
      <c r="A9" s="44">
        <v>3</v>
      </c>
      <c r="B9" s="45" t="s">
        <v>21</v>
      </c>
      <c r="C9" s="46"/>
      <c r="D9" s="47"/>
      <c r="E9" s="48"/>
      <c r="F9" s="28"/>
      <c r="G9" s="49"/>
      <c r="H9" s="50"/>
    </row>
    <row r="10" spans="1:8">
      <c r="A10" s="51"/>
      <c r="B10" s="63"/>
      <c r="C10" s="52">
        <v>70</v>
      </c>
      <c r="D10" s="53" t="s">
        <v>22</v>
      </c>
      <c r="E10" s="22" t="s">
        <v>17</v>
      </c>
      <c r="F10" s="29">
        <v>0</v>
      </c>
      <c r="G10" s="54">
        <f>C10*F10</f>
        <v>0</v>
      </c>
      <c r="H10" s="55"/>
    </row>
    <row r="11" spans="1:8">
      <c r="A11" s="56"/>
      <c r="B11" s="57"/>
      <c r="C11" s="58"/>
      <c r="D11" s="59"/>
      <c r="E11" s="60" t="s">
        <v>18</v>
      </c>
      <c r="F11" s="30">
        <v>0</v>
      </c>
      <c r="G11" s="61"/>
      <c r="H11" s="62">
        <f>C10*F11</f>
        <v>0</v>
      </c>
    </row>
    <row r="12" spans="1:8" ht="30">
      <c r="A12" s="44">
        <v>4</v>
      </c>
      <c r="B12" s="45" t="s">
        <v>23</v>
      </c>
      <c r="C12" s="46"/>
      <c r="D12" s="47"/>
      <c r="E12" s="48"/>
      <c r="F12" s="28"/>
      <c r="G12" s="49"/>
      <c r="H12" s="50"/>
    </row>
    <row r="13" spans="1:8">
      <c r="A13" s="51"/>
      <c r="B13" s="22"/>
      <c r="C13" s="52">
        <v>60</v>
      </c>
      <c r="D13" s="53" t="s">
        <v>22</v>
      </c>
      <c r="E13" s="22" t="s">
        <v>17</v>
      </c>
      <c r="F13" s="29">
        <v>0</v>
      </c>
      <c r="G13" s="54">
        <f>C13*F13</f>
        <v>0</v>
      </c>
      <c r="H13" s="55"/>
    </row>
    <row r="14" spans="1:8">
      <c r="A14" s="56"/>
      <c r="B14" s="57"/>
      <c r="C14" s="58"/>
      <c r="D14" s="59"/>
      <c r="E14" s="60" t="s">
        <v>18</v>
      </c>
      <c r="F14" s="30">
        <v>0</v>
      </c>
      <c r="G14" s="61"/>
      <c r="H14" s="62">
        <f>C13*F14</f>
        <v>0</v>
      </c>
    </row>
    <row r="15" spans="1:8">
      <c r="A15" s="44">
        <v>5</v>
      </c>
      <c r="B15" s="45" t="s">
        <v>24</v>
      </c>
      <c r="C15" s="46"/>
      <c r="D15" s="47"/>
      <c r="E15" s="48"/>
      <c r="F15" s="28"/>
      <c r="G15" s="49"/>
      <c r="H15" s="50"/>
    </row>
    <row r="16" spans="1:8">
      <c r="A16" s="51"/>
      <c r="B16" s="22"/>
      <c r="C16" s="52">
        <v>50</v>
      </c>
      <c r="D16" s="53" t="s">
        <v>22</v>
      </c>
      <c r="E16" s="22" t="s">
        <v>17</v>
      </c>
      <c r="F16" s="29">
        <v>0</v>
      </c>
      <c r="G16" s="54">
        <f>C16*F16</f>
        <v>0</v>
      </c>
      <c r="H16" s="55"/>
    </row>
    <row r="17" spans="1:8">
      <c r="A17" s="56"/>
      <c r="B17" s="57"/>
      <c r="C17" s="58"/>
      <c r="D17" s="59"/>
      <c r="E17" s="60" t="s">
        <v>18</v>
      </c>
      <c r="F17" s="30">
        <v>0</v>
      </c>
      <c r="G17" s="61"/>
      <c r="H17" s="62">
        <f>C16*F17</f>
        <v>0</v>
      </c>
    </row>
    <row r="18" spans="1:8" ht="45">
      <c r="A18" s="44">
        <v>6</v>
      </c>
      <c r="B18" s="45" t="s">
        <v>25</v>
      </c>
      <c r="C18" s="46"/>
      <c r="D18" s="47"/>
      <c r="E18" s="48"/>
      <c r="F18" s="28"/>
      <c r="G18" s="49"/>
      <c r="H18" s="50"/>
    </row>
    <row r="19" spans="1:8">
      <c r="A19" s="51"/>
      <c r="B19" s="22"/>
      <c r="C19" s="52">
        <v>50</v>
      </c>
      <c r="D19" s="53" t="s">
        <v>22</v>
      </c>
      <c r="E19" s="22" t="s">
        <v>17</v>
      </c>
      <c r="F19" s="29">
        <v>0</v>
      </c>
      <c r="G19" s="54">
        <f>C19*F19</f>
        <v>0</v>
      </c>
      <c r="H19" s="55"/>
    </row>
    <row r="20" spans="1:8">
      <c r="A20" s="56"/>
      <c r="B20" s="57"/>
      <c r="C20" s="58"/>
      <c r="D20" s="59"/>
      <c r="E20" s="60" t="s">
        <v>18</v>
      </c>
      <c r="F20" s="30">
        <v>0</v>
      </c>
      <c r="G20" s="61"/>
      <c r="H20" s="62">
        <f>C19*F20</f>
        <v>0</v>
      </c>
    </row>
    <row r="21" spans="1:8" ht="30">
      <c r="A21" s="64">
        <v>7</v>
      </c>
      <c r="B21" s="65" t="s">
        <v>26</v>
      </c>
      <c r="C21" s="66"/>
      <c r="D21" s="67"/>
      <c r="E21" s="68"/>
      <c r="F21" s="31"/>
      <c r="G21" s="69"/>
      <c r="H21" s="70"/>
    </row>
    <row r="22" spans="1:8">
      <c r="A22" s="71"/>
      <c r="B22" s="22"/>
      <c r="C22" s="72">
        <v>1</v>
      </c>
      <c r="D22" s="73" t="s">
        <v>27</v>
      </c>
      <c r="E22" s="74" t="s">
        <v>17</v>
      </c>
      <c r="F22" s="32">
        <v>0</v>
      </c>
      <c r="G22" s="75">
        <f>C22*F22</f>
        <v>0</v>
      </c>
      <c r="H22" s="76"/>
    </row>
    <row r="23" spans="1:8">
      <c r="A23" s="56"/>
      <c r="B23" s="57"/>
      <c r="C23" s="58"/>
      <c r="D23" s="59"/>
      <c r="E23" s="60" t="s">
        <v>18</v>
      </c>
      <c r="F23" s="30">
        <v>0</v>
      </c>
      <c r="G23" s="61"/>
      <c r="H23" s="62">
        <f>C22*F23</f>
        <v>0</v>
      </c>
    </row>
    <row r="24" spans="1:8" ht="30">
      <c r="A24" s="64">
        <v>8</v>
      </c>
      <c r="B24" s="77" t="s">
        <v>28</v>
      </c>
      <c r="C24" s="78"/>
      <c r="D24" s="79"/>
      <c r="E24" s="68"/>
      <c r="F24" s="31"/>
      <c r="G24" s="69"/>
      <c r="H24" s="70"/>
    </row>
    <row r="25" spans="1:8">
      <c r="A25" s="71"/>
      <c r="B25" s="22"/>
      <c r="C25" s="80">
        <v>2</v>
      </c>
      <c r="D25" s="81" t="s">
        <v>27</v>
      </c>
      <c r="E25" s="74" t="s">
        <v>17</v>
      </c>
      <c r="F25" s="32">
        <v>0</v>
      </c>
      <c r="G25" s="75">
        <f>C25*F25</f>
        <v>0</v>
      </c>
      <c r="H25" s="76"/>
    </row>
    <row r="26" spans="1:8">
      <c r="A26" s="82"/>
      <c r="B26" s="83"/>
      <c r="C26" s="84"/>
      <c r="D26" s="85"/>
      <c r="E26" s="86" t="s">
        <v>18</v>
      </c>
      <c r="F26" s="33">
        <v>0</v>
      </c>
      <c r="G26" s="87"/>
      <c r="H26" s="88">
        <f>C25*F26</f>
        <v>0</v>
      </c>
    </row>
    <row r="27" spans="1:8" ht="45">
      <c r="A27" s="64">
        <v>9</v>
      </c>
      <c r="B27" s="77" t="s">
        <v>41</v>
      </c>
      <c r="C27" s="78"/>
      <c r="D27" s="79"/>
      <c r="E27" s="68"/>
      <c r="F27" s="31"/>
      <c r="G27" s="69"/>
      <c r="H27" s="70"/>
    </row>
    <row r="28" spans="1:8">
      <c r="A28" s="71"/>
      <c r="B28" s="22"/>
      <c r="C28" s="72">
        <v>3</v>
      </c>
      <c r="D28" s="73" t="s">
        <v>29</v>
      </c>
      <c r="E28" s="74" t="s">
        <v>17</v>
      </c>
      <c r="F28" s="32">
        <v>0</v>
      </c>
      <c r="G28" s="75">
        <f>C28*F28</f>
        <v>0</v>
      </c>
      <c r="H28" s="76"/>
    </row>
    <row r="29" spans="1:8">
      <c r="A29" s="82"/>
      <c r="B29" s="83"/>
      <c r="C29" s="58"/>
      <c r="D29" s="59"/>
      <c r="E29" s="60" t="s">
        <v>18</v>
      </c>
      <c r="F29" s="30">
        <v>0</v>
      </c>
      <c r="G29" s="61"/>
      <c r="H29" s="62">
        <f>C28*F29</f>
        <v>0</v>
      </c>
    </row>
    <row r="30" spans="1:8" ht="45">
      <c r="A30" s="44">
        <v>10</v>
      </c>
      <c r="B30" s="45" t="s">
        <v>30</v>
      </c>
      <c r="C30" s="46"/>
      <c r="D30" s="47"/>
      <c r="E30" s="48"/>
      <c r="F30" s="28"/>
      <c r="G30" s="49"/>
      <c r="H30" s="50"/>
    </row>
    <row r="31" spans="1:8">
      <c r="A31" s="51"/>
      <c r="B31" s="22"/>
      <c r="C31" s="52">
        <v>46</v>
      </c>
      <c r="D31" s="53" t="s">
        <v>22</v>
      </c>
      <c r="E31" s="22" t="s">
        <v>17</v>
      </c>
      <c r="F31" s="29">
        <v>0</v>
      </c>
      <c r="G31" s="54">
        <f>C31*F31</f>
        <v>0</v>
      </c>
      <c r="H31" s="55"/>
    </row>
    <row r="32" spans="1:8">
      <c r="A32" s="56"/>
      <c r="B32" s="57"/>
      <c r="C32" s="58"/>
      <c r="D32" s="59"/>
      <c r="E32" s="60" t="s">
        <v>18</v>
      </c>
      <c r="F32" s="30">
        <v>0</v>
      </c>
      <c r="G32" s="61"/>
      <c r="H32" s="62">
        <f>C31*F32</f>
        <v>0</v>
      </c>
    </row>
    <row r="33" spans="1:8">
      <c r="A33" s="51"/>
      <c r="B33" s="63"/>
      <c r="C33" s="52"/>
      <c r="D33" s="53"/>
      <c r="E33" s="22"/>
      <c r="F33" s="29"/>
      <c r="G33" s="54"/>
      <c r="H33" s="55"/>
    </row>
    <row r="34" spans="1:8" ht="60">
      <c r="A34" s="44">
        <v>11</v>
      </c>
      <c r="B34" s="45" t="s">
        <v>31</v>
      </c>
      <c r="C34" s="46"/>
      <c r="D34" s="47"/>
      <c r="E34" s="48"/>
      <c r="F34" s="28"/>
      <c r="G34" s="49"/>
      <c r="H34" s="50"/>
    </row>
    <row r="35" spans="1:8">
      <c r="A35" s="51"/>
      <c r="B35" s="22"/>
      <c r="C35" s="52">
        <v>100</v>
      </c>
      <c r="D35" s="53" t="s">
        <v>32</v>
      </c>
      <c r="E35" s="22" t="s">
        <v>17</v>
      </c>
      <c r="F35" s="29">
        <v>0</v>
      </c>
      <c r="G35" s="54">
        <f>C35*F35</f>
        <v>0</v>
      </c>
      <c r="H35" s="55"/>
    </row>
    <row r="36" spans="1:8">
      <c r="A36" s="56"/>
      <c r="B36" s="57"/>
      <c r="C36" s="58"/>
      <c r="D36" s="59"/>
      <c r="E36" s="60" t="s">
        <v>18</v>
      </c>
      <c r="F36" s="30">
        <v>0</v>
      </c>
      <c r="G36" s="61"/>
      <c r="H36" s="62">
        <f>C35*F36</f>
        <v>0</v>
      </c>
    </row>
    <row r="37" spans="1:8">
      <c r="A37" s="44">
        <v>12</v>
      </c>
      <c r="B37" s="45" t="s">
        <v>33</v>
      </c>
      <c r="C37" s="89"/>
      <c r="D37" s="90"/>
      <c r="E37" s="48"/>
      <c r="F37" s="28"/>
      <c r="G37" s="49"/>
      <c r="H37" s="50"/>
    </row>
    <row r="38" spans="1:8">
      <c r="A38" s="51"/>
      <c r="B38" s="22"/>
      <c r="C38" s="52">
        <v>170</v>
      </c>
      <c r="D38" s="53" t="s">
        <v>22</v>
      </c>
      <c r="E38" s="22" t="s">
        <v>17</v>
      </c>
      <c r="F38" s="29">
        <v>0</v>
      </c>
      <c r="G38" s="54">
        <f>C38*F38</f>
        <v>0</v>
      </c>
      <c r="H38" s="55"/>
    </row>
    <row r="39" spans="1:8">
      <c r="A39" s="56"/>
      <c r="B39" s="57"/>
      <c r="C39" s="58"/>
      <c r="D39" s="59"/>
      <c r="E39" s="60" t="s">
        <v>18</v>
      </c>
      <c r="F39" s="30">
        <v>0</v>
      </c>
      <c r="G39" s="61"/>
      <c r="H39" s="62">
        <f>C38*F39</f>
        <v>0</v>
      </c>
    </row>
    <row r="40" spans="1:8" ht="30">
      <c r="A40" s="44">
        <v>13</v>
      </c>
      <c r="B40" s="45" t="s">
        <v>34</v>
      </c>
      <c r="C40" s="89"/>
      <c r="D40" s="90"/>
      <c r="E40" s="48"/>
      <c r="F40" s="28"/>
      <c r="G40" s="49"/>
      <c r="H40" s="50"/>
    </row>
    <row r="41" spans="1:8">
      <c r="A41" s="51"/>
      <c r="B41" s="22"/>
      <c r="C41" s="52">
        <v>200</v>
      </c>
      <c r="D41" s="53" t="s">
        <v>22</v>
      </c>
      <c r="E41" s="22" t="s">
        <v>17</v>
      </c>
      <c r="F41" s="29">
        <v>0</v>
      </c>
      <c r="G41" s="54">
        <f>C41*F41</f>
        <v>0</v>
      </c>
      <c r="H41" s="55"/>
    </row>
    <row r="42" spans="1:8">
      <c r="A42" s="56"/>
      <c r="B42" s="57"/>
      <c r="C42" s="58"/>
      <c r="D42" s="59"/>
      <c r="E42" s="60" t="s">
        <v>18</v>
      </c>
      <c r="F42" s="30">
        <v>0</v>
      </c>
      <c r="G42" s="61"/>
      <c r="H42" s="62">
        <f>C41*F42</f>
        <v>0</v>
      </c>
    </row>
    <row r="43" spans="1:8" ht="30">
      <c r="A43" s="44">
        <v>14</v>
      </c>
      <c r="B43" s="45" t="s">
        <v>35</v>
      </c>
      <c r="C43" s="46"/>
      <c r="D43" s="47"/>
      <c r="E43" s="48"/>
      <c r="F43" s="28"/>
      <c r="G43" s="49"/>
      <c r="H43" s="50"/>
    </row>
    <row r="44" spans="1:8">
      <c r="A44" s="51"/>
      <c r="B44" s="22"/>
      <c r="C44" s="72">
        <v>50</v>
      </c>
      <c r="D44" s="73" t="s">
        <v>27</v>
      </c>
      <c r="E44" s="22" t="s">
        <v>17</v>
      </c>
      <c r="F44" s="29">
        <v>0</v>
      </c>
      <c r="G44" s="54">
        <f>C44*F44</f>
        <v>0</v>
      </c>
      <c r="H44" s="55"/>
    </row>
    <row r="45" spans="1:8">
      <c r="A45" s="56"/>
      <c r="B45" s="57"/>
      <c r="C45" s="58"/>
      <c r="D45" s="59"/>
      <c r="E45" s="60" t="s">
        <v>18</v>
      </c>
      <c r="F45" s="30">
        <v>0</v>
      </c>
      <c r="G45" s="61"/>
      <c r="H45" s="62">
        <f>C44*F45</f>
        <v>0</v>
      </c>
    </row>
    <row r="46" spans="1:8" ht="75">
      <c r="A46" s="44">
        <v>15</v>
      </c>
      <c r="B46" s="45" t="s">
        <v>46</v>
      </c>
      <c r="C46" s="46"/>
      <c r="D46" s="47"/>
      <c r="E46" s="48"/>
      <c r="F46" s="28"/>
      <c r="G46" s="49"/>
      <c r="H46" s="50"/>
    </row>
    <row r="47" spans="1:8">
      <c r="A47" s="51"/>
      <c r="B47" s="22"/>
      <c r="C47" s="72">
        <v>60</v>
      </c>
      <c r="D47" s="73" t="s">
        <v>22</v>
      </c>
      <c r="E47" s="22" t="s">
        <v>17</v>
      </c>
      <c r="F47" s="29">
        <v>0</v>
      </c>
      <c r="G47" s="54">
        <f>C47*F47</f>
        <v>0</v>
      </c>
      <c r="H47" s="55"/>
    </row>
    <row r="48" spans="1:8">
      <c r="A48" s="56"/>
      <c r="B48" s="57"/>
      <c r="C48" s="58"/>
      <c r="D48" s="59"/>
      <c r="E48" s="60" t="s">
        <v>18</v>
      </c>
      <c r="F48" s="30">
        <v>0</v>
      </c>
      <c r="G48" s="61"/>
      <c r="H48" s="62">
        <f>C47*F48</f>
        <v>0</v>
      </c>
    </row>
    <row r="49" spans="1:8">
      <c r="A49" s="44">
        <v>16</v>
      </c>
      <c r="B49" s="45" t="s">
        <v>36</v>
      </c>
      <c r="C49" s="89">
        <v>50</v>
      </c>
      <c r="D49" s="90" t="s">
        <v>22</v>
      </c>
      <c r="E49" s="48" t="s">
        <v>17</v>
      </c>
      <c r="F49" s="28">
        <v>0</v>
      </c>
      <c r="G49" s="49">
        <f>C49*F49</f>
        <v>0</v>
      </c>
      <c r="H49" s="50"/>
    </row>
    <row r="50" spans="1:8">
      <c r="A50" s="56"/>
      <c r="B50" s="57"/>
      <c r="C50" s="58"/>
      <c r="D50" s="59"/>
      <c r="E50" s="60" t="s">
        <v>18</v>
      </c>
      <c r="F50" s="30">
        <v>0</v>
      </c>
      <c r="G50" s="61"/>
      <c r="H50" s="62">
        <f>C49*F50</f>
        <v>0</v>
      </c>
    </row>
    <row r="51" spans="1:8" ht="15.75" thickBot="1">
      <c r="A51" s="39"/>
      <c r="B51" s="40"/>
      <c r="C51" s="41"/>
      <c r="D51" s="42"/>
    </row>
    <row r="52" spans="1:8" ht="15.75" thickBot="1">
      <c r="A52" s="39"/>
      <c r="B52" s="91" t="s">
        <v>37</v>
      </c>
      <c r="C52" s="92"/>
      <c r="D52" s="93"/>
      <c r="E52" s="94"/>
      <c r="F52" s="34"/>
      <c r="G52" s="95">
        <f>SUM(G4:G51)</f>
        <v>0</v>
      </c>
      <c r="H52" s="96">
        <f>SUM(H4:H51)</f>
        <v>0</v>
      </c>
    </row>
    <row r="53" spans="1:8" ht="15.75" thickBot="1">
      <c r="A53" s="39"/>
      <c r="C53" s="41"/>
      <c r="D53" s="42"/>
    </row>
    <row r="54" spans="1:8" ht="15.75" thickBot="1">
      <c r="A54" s="39"/>
      <c r="B54" s="91" t="s">
        <v>38</v>
      </c>
      <c r="C54" s="92"/>
      <c r="D54" s="93"/>
      <c r="H54" s="97">
        <f>SUM(G52,H52)</f>
        <v>0</v>
      </c>
    </row>
    <row r="55" spans="1:8">
      <c r="A55" s="39"/>
      <c r="B55" s="98" t="s">
        <v>39</v>
      </c>
      <c r="C55" s="41"/>
      <c r="D55" s="42"/>
      <c r="H55" s="99">
        <f>PRODUCT(H54,0.27)</f>
        <v>0</v>
      </c>
    </row>
    <row r="56" spans="1:8">
      <c r="A56" s="39"/>
      <c r="B56" s="98" t="s">
        <v>40</v>
      </c>
      <c r="C56" s="41"/>
      <c r="D56" s="42"/>
      <c r="H56" s="97">
        <f>SUM(H55,H54)</f>
        <v>0</v>
      </c>
    </row>
  </sheetData>
  <sheetProtection password="912D" sheet="1" objects="1" scenarios="1"/>
  <pageMargins left="0.70833333333333337" right="0.70833333333333337" top="1" bottom="1" header="0.41666666666666669" footer="0.41666666666666669"/>
  <pageSetup paperSize="9" firstPageNumber="2" orientation="portrait" useFirstPageNumber="1" r:id="rId1"/>
  <headerFooter>
    <oddHeader>&amp;L&amp;"-,Félkövér"KŐBÁNYAI POLGÁRMESTERI HIVATAL GÉPÉSZETI FELÚJÍTÁSI MUNKÁI&amp;R&amp;"-,Félkövér"&amp;A</oddHeader>
    <oddFooter>&amp;C&amp;P</oddFooter>
  </headerFooter>
</worksheet>
</file>

<file path=xl/worksheets/sheet3.xml><?xml version="1.0" encoding="utf-8"?>
<worksheet xmlns="http://schemas.openxmlformats.org/spreadsheetml/2006/main" xmlns:r="http://schemas.openxmlformats.org/officeDocument/2006/relationships">
  <dimension ref="A1:C7"/>
  <sheetViews>
    <sheetView view="pageLayout" workbookViewId="0">
      <selection activeCell="C3" sqref="C3"/>
    </sheetView>
  </sheetViews>
  <sheetFormatPr defaultRowHeight="15.75"/>
  <cols>
    <col min="1" max="1" width="36.42578125" style="106" customWidth="1"/>
    <col min="2" max="2" width="20.7109375" style="106" customWidth="1"/>
    <col min="3" max="3" width="18.140625" style="106" customWidth="1"/>
    <col min="4" max="16384" width="9.140625" style="106"/>
  </cols>
  <sheetData>
    <row r="1" spans="1:3" s="102" customFormat="1">
      <c r="A1" s="100" t="s">
        <v>137</v>
      </c>
      <c r="B1" s="101" t="s">
        <v>138</v>
      </c>
      <c r="C1" s="101" t="s">
        <v>139</v>
      </c>
    </row>
    <row r="2" spans="1:3" s="105" customFormat="1">
      <c r="A2" s="103" t="s">
        <v>140</v>
      </c>
      <c r="B2" s="104">
        <f>'G-01  vízellátás csatornázás'!H9</f>
        <v>0</v>
      </c>
      <c r="C2" s="104">
        <f>'G-01  vízellátás csatornázás'!I9</f>
        <v>0</v>
      </c>
    </row>
    <row r="3" spans="1:3" s="105" customFormat="1">
      <c r="A3" s="106" t="s">
        <v>141</v>
      </c>
      <c r="B3" s="107">
        <f>'G-02  hűtés fűtés'!H31+'G-02  hűtés fűtés'!H41+'G-02  hűtés fűtés'!H54</f>
        <v>0</v>
      </c>
      <c r="C3" s="107">
        <f>'G-02  hűtés fűtés'!I31+'G-02  hűtés fűtés'!I41+'G-02  hűtés fűtés'!I54</f>
        <v>0</v>
      </c>
    </row>
    <row r="4" spans="1:3" s="102" customFormat="1">
      <c r="A4" s="108" t="s">
        <v>142</v>
      </c>
      <c r="B4" s="109">
        <f>ROUND(SUM(B2:B3),0)</f>
        <v>0</v>
      </c>
      <c r="C4" s="109">
        <f>ROUND(SUM(C2:C3), 0)</f>
        <v>0</v>
      </c>
    </row>
    <row r="5" spans="1:3">
      <c r="A5" s="110" t="s">
        <v>211</v>
      </c>
      <c r="B5" s="203">
        <f>+B4+C4</f>
        <v>0</v>
      </c>
      <c r="C5" s="204"/>
    </row>
    <row r="6" spans="1:3">
      <c r="A6" s="110" t="s">
        <v>212</v>
      </c>
      <c r="B6" s="203">
        <f>0.27*B5</f>
        <v>0</v>
      </c>
      <c r="C6" s="204"/>
    </row>
    <row r="7" spans="1:3">
      <c r="A7" s="111" t="s">
        <v>213</v>
      </c>
      <c r="B7" s="205">
        <f>SUM(B5:B6)</f>
        <v>0</v>
      </c>
      <c r="C7" s="206"/>
    </row>
  </sheetData>
  <sheetProtection password="912D" sheet="1" objects="1" scenarios="1"/>
  <mergeCells count="3">
    <mergeCell ref="B5:C5"/>
    <mergeCell ref="B6:C6"/>
    <mergeCell ref="B7:C7"/>
  </mergeCells>
  <pageMargins left="1" right="1" top="1" bottom="1" header="0.41666666666666669" footer="0.41666666666666669"/>
  <pageSetup paperSize="9" firstPageNumber="4" orientation="portrait" useFirstPageNumber="1" r:id="rId1"/>
  <headerFooter>
    <oddHeader>&amp;L&amp;"-,Félkövér"KŐBÁNYAI POLGÁRMESTERI HIVATAL GÉPÉSZETI FELÚJÍTÁSI MUNKÁI&amp;R&amp;"-,Félkövér"&amp;A</oddHeader>
    <oddFooter>&amp;C&amp;P</oddFooter>
  </headerFooter>
</worksheet>
</file>

<file path=xl/worksheets/sheet4.xml><?xml version="1.0" encoding="utf-8"?>
<worksheet xmlns="http://schemas.openxmlformats.org/spreadsheetml/2006/main" xmlns:r="http://schemas.openxmlformats.org/officeDocument/2006/relationships">
  <dimension ref="A1:J9"/>
  <sheetViews>
    <sheetView view="pageLayout" zoomScaleSheetLayoutView="100" workbookViewId="0">
      <selection activeCell="K12" sqref="K12"/>
    </sheetView>
  </sheetViews>
  <sheetFormatPr defaultRowHeight="12.75"/>
  <cols>
    <col min="1" max="1" width="4.28515625" style="113" customWidth="1"/>
    <col min="2" max="2" width="9.28515625" style="114" customWidth="1"/>
    <col min="3" max="3" width="33.140625" style="114" customWidth="1"/>
    <col min="4" max="4" width="4" style="115" bestFit="1" customWidth="1"/>
    <col min="5" max="5" width="6.7109375" style="114" customWidth="1"/>
    <col min="6" max="7" width="8.28515625" style="115" customWidth="1"/>
    <col min="8" max="9" width="10.28515625" style="115" customWidth="1"/>
    <col min="10" max="10" width="15.7109375" style="114" customWidth="1"/>
    <col min="11" max="16384" width="9.140625" style="114"/>
  </cols>
  <sheetData>
    <row r="1" spans="1:10" s="112" customFormat="1" ht="38.25">
      <c r="A1" s="131" t="s">
        <v>70</v>
      </c>
      <c r="B1" s="132" t="s">
        <v>10</v>
      </c>
      <c r="C1" s="132" t="s">
        <v>71</v>
      </c>
      <c r="D1" s="133" t="s">
        <v>72</v>
      </c>
      <c r="E1" s="132" t="s">
        <v>73</v>
      </c>
      <c r="F1" s="133" t="s">
        <v>143</v>
      </c>
      <c r="G1" s="133" t="s">
        <v>144</v>
      </c>
      <c r="H1" s="133" t="s">
        <v>145</v>
      </c>
      <c r="I1" s="133" t="s">
        <v>146</v>
      </c>
    </row>
    <row r="2" spans="1:10" s="112" customFormat="1" ht="12.75" customHeight="1">
      <c r="A2" s="207" t="s">
        <v>147</v>
      </c>
      <c r="B2" s="207"/>
      <c r="C2" s="207"/>
      <c r="D2" s="207"/>
      <c r="E2" s="207"/>
      <c r="F2" s="207"/>
      <c r="G2" s="134"/>
      <c r="H2" s="134"/>
      <c r="I2" s="134"/>
    </row>
    <row r="3" spans="1:10" ht="38.25">
      <c r="A3" s="135">
        <v>1</v>
      </c>
      <c r="B3" s="136" t="s">
        <v>148</v>
      </c>
      <c r="C3" s="137" t="s">
        <v>149</v>
      </c>
      <c r="D3" s="138">
        <v>30</v>
      </c>
      <c r="E3" s="136" t="s">
        <v>150</v>
      </c>
      <c r="F3" s="160">
        <v>0</v>
      </c>
      <c r="G3" s="160">
        <v>0</v>
      </c>
      <c r="H3" s="138">
        <f>ROUND(D3*F3, 0)</f>
        <v>0</v>
      </c>
      <c r="I3" s="138">
        <f>ROUND(D3*G3, 0)</f>
        <v>0</v>
      </c>
    </row>
    <row r="4" spans="1:10" s="112" customFormat="1" ht="12.75" customHeight="1">
      <c r="A4" s="207" t="s">
        <v>151</v>
      </c>
      <c r="B4" s="207"/>
      <c r="C4" s="207"/>
      <c r="D4" s="207"/>
      <c r="E4" s="207"/>
      <c r="F4" s="207"/>
      <c r="G4" s="134"/>
      <c r="H4" s="134"/>
      <c r="I4" s="134"/>
    </row>
    <row r="5" spans="1:10" ht="76.5">
      <c r="A5" s="135">
        <v>2</v>
      </c>
      <c r="B5" s="136" t="s">
        <v>152</v>
      </c>
      <c r="C5" s="137" t="s">
        <v>153</v>
      </c>
      <c r="D5" s="138">
        <v>300</v>
      </c>
      <c r="E5" s="136" t="s">
        <v>84</v>
      </c>
      <c r="F5" s="160">
        <v>0</v>
      </c>
      <c r="G5" s="160">
        <v>0</v>
      </c>
      <c r="H5" s="138">
        <f>ROUND(D5*F5, 0)</f>
        <v>0</v>
      </c>
      <c r="I5" s="138">
        <f>ROUND(D5*G5, 0)</f>
        <v>0</v>
      </c>
      <c r="J5" s="159"/>
    </row>
    <row r="6" spans="1:10" ht="76.5">
      <c r="A6" s="135">
        <v>3</v>
      </c>
      <c r="B6" s="136" t="s">
        <v>154</v>
      </c>
      <c r="C6" s="137" t="s">
        <v>155</v>
      </c>
      <c r="D6" s="138">
        <v>340</v>
      </c>
      <c r="E6" s="136" t="s">
        <v>84</v>
      </c>
      <c r="F6" s="160">
        <v>0</v>
      </c>
      <c r="G6" s="160">
        <v>0</v>
      </c>
      <c r="H6" s="138">
        <f>ROUND(D6*F6, 0)</f>
        <v>0</v>
      </c>
      <c r="I6" s="138">
        <f>ROUND(D6*G6, 0)</f>
        <v>0</v>
      </c>
    </row>
    <row r="7" spans="1:10" s="116" customFormat="1" ht="12.75" customHeight="1">
      <c r="A7" s="208" t="s">
        <v>168</v>
      </c>
      <c r="B7" s="208"/>
      <c r="C7" s="208"/>
      <c r="D7" s="208"/>
      <c r="E7" s="208"/>
      <c r="F7" s="208"/>
      <c r="G7" s="140"/>
      <c r="H7" s="140"/>
      <c r="I7" s="140"/>
    </row>
    <row r="8" spans="1:10" ht="63.75">
      <c r="A8" s="141">
        <v>4</v>
      </c>
      <c r="B8" s="142" t="s">
        <v>233</v>
      </c>
      <c r="C8" s="143" t="s">
        <v>234</v>
      </c>
      <c r="D8" s="144">
        <v>1</v>
      </c>
      <c r="E8" s="142" t="s">
        <v>150</v>
      </c>
      <c r="F8" s="139">
        <v>0</v>
      </c>
      <c r="G8" s="139">
        <v>0</v>
      </c>
      <c r="H8" s="144">
        <f>ROUND(D8*F8, 0)</f>
        <v>0</v>
      </c>
      <c r="I8" s="144">
        <f>ROUND(D8*G8, 0)</f>
        <v>0</v>
      </c>
    </row>
    <row r="9" spans="1:10">
      <c r="A9" s="131"/>
      <c r="B9" s="132"/>
      <c r="C9" s="132" t="s">
        <v>156</v>
      </c>
      <c r="D9" s="133"/>
      <c r="E9" s="132"/>
      <c r="F9" s="133"/>
      <c r="G9" s="133"/>
      <c r="H9" s="133">
        <f>ROUND(SUM(H2:H8),0)</f>
        <v>0</v>
      </c>
      <c r="I9" s="133">
        <f>ROUND(SUM(I2:I8),0)</f>
        <v>0</v>
      </c>
    </row>
  </sheetData>
  <sheetProtection password="912D" sheet="1" objects="1" scenarios="1"/>
  <mergeCells count="3">
    <mergeCell ref="A2:F2"/>
    <mergeCell ref="A4:F4"/>
    <mergeCell ref="A7:F7"/>
  </mergeCells>
  <pageMargins left="0.45833333333333331" right="0.34375" top="1" bottom="1" header="0.41666666666666669" footer="0.41666666666666669"/>
  <pageSetup paperSize="9" firstPageNumber="5" orientation="portrait" useFirstPageNumber="1" r:id="rId1"/>
  <headerFooter>
    <oddHeader>&amp;L&amp;"-,Félkövér"KŐBÁNYAI POLGÁRMESTERI HIVATAL GÉPÉSZETI FELÚJÍTÁSI MUNKÁI&amp;R&amp;"-,Félkövér"&amp;A</oddHeader>
    <oddFooter>&amp;C&amp;P</oddFooter>
  </headerFooter>
</worksheet>
</file>

<file path=xl/worksheets/sheet5.xml><?xml version="1.0" encoding="utf-8"?>
<worksheet xmlns="http://schemas.openxmlformats.org/spreadsheetml/2006/main" xmlns:r="http://schemas.openxmlformats.org/officeDocument/2006/relationships">
  <dimension ref="A1:J54"/>
  <sheetViews>
    <sheetView tabSelected="1" view="pageLayout" workbookViewId="0">
      <selection activeCell="C16" sqref="C16"/>
    </sheetView>
  </sheetViews>
  <sheetFormatPr defaultRowHeight="12.75"/>
  <cols>
    <col min="1" max="1" width="4.28515625" style="179" customWidth="1"/>
    <col min="2" max="2" width="7.5703125" style="159" customWidth="1"/>
    <col min="3" max="3" width="32.5703125" style="190" customWidth="1"/>
    <col min="4" max="4" width="4" style="160" bestFit="1" customWidth="1"/>
    <col min="5" max="5" width="6.7109375" style="159" customWidth="1"/>
    <col min="6" max="6" width="9.5703125" style="189" bestFit="1" customWidth="1"/>
    <col min="7" max="7" width="8.7109375" style="189" customWidth="1"/>
    <col min="8" max="8" width="10.7109375" style="189" bestFit="1" customWidth="1"/>
    <col min="9" max="9" width="9.85546875" style="189" bestFit="1" customWidth="1"/>
    <col min="10" max="10" width="15.7109375" style="159" customWidth="1"/>
    <col min="11" max="16384" width="9.140625" style="159"/>
  </cols>
  <sheetData>
    <row r="1" spans="1:10" s="177" customFormat="1" ht="38.25">
      <c r="A1" s="174" t="s">
        <v>70</v>
      </c>
      <c r="B1" s="175" t="s">
        <v>10</v>
      </c>
      <c r="C1" s="191" t="s">
        <v>71</v>
      </c>
      <c r="D1" s="176" t="s">
        <v>72</v>
      </c>
      <c r="E1" s="175" t="s">
        <v>73</v>
      </c>
      <c r="F1" s="176" t="s">
        <v>143</v>
      </c>
      <c r="G1" s="176" t="s">
        <v>144</v>
      </c>
      <c r="H1" s="176" t="s">
        <v>145</v>
      </c>
      <c r="I1" s="176" t="s">
        <v>146</v>
      </c>
    </row>
    <row r="2" spans="1:10" s="177" customFormat="1" ht="12.75" customHeight="1">
      <c r="A2" s="212" t="s">
        <v>147</v>
      </c>
      <c r="B2" s="212"/>
      <c r="C2" s="212"/>
      <c r="D2" s="212"/>
      <c r="E2" s="212"/>
      <c r="F2" s="212"/>
      <c r="G2" s="178"/>
      <c r="H2" s="178"/>
      <c r="I2" s="178"/>
    </row>
    <row r="3" spans="1:10" ht="28.5">
      <c r="A3" s="179">
        <v>1</v>
      </c>
      <c r="B3" s="159" t="s">
        <v>157</v>
      </c>
      <c r="C3" s="190" t="s">
        <v>158</v>
      </c>
      <c r="D3" s="115">
        <v>90</v>
      </c>
      <c r="E3" s="159" t="s">
        <v>84</v>
      </c>
      <c r="F3" s="160">
        <v>0</v>
      </c>
      <c r="G3" s="160">
        <v>0</v>
      </c>
      <c r="H3" s="115">
        <f>ROUND(D3*F3, 0)</f>
        <v>0</v>
      </c>
      <c r="I3" s="115">
        <f>ROUND(D3*G3, 0)</f>
        <v>0</v>
      </c>
    </row>
    <row r="4" spans="1:10" s="177" customFormat="1" ht="12.75" customHeight="1">
      <c r="A4" s="212" t="s">
        <v>151</v>
      </c>
      <c r="B4" s="212"/>
      <c r="C4" s="212"/>
      <c r="D4" s="212"/>
      <c r="E4" s="212"/>
      <c r="F4" s="212"/>
      <c r="G4" s="178"/>
      <c r="H4" s="140"/>
      <c r="I4" s="140"/>
    </row>
    <row r="5" spans="1:10" ht="41.25" customHeight="1">
      <c r="A5" s="213">
        <v>2</v>
      </c>
      <c r="B5" s="213" t="s">
        <v>159</v>
      </c>
      <c r="C5" s="190" t="s">
        <v>267</v>
      </c>
      <c r="D5" s="214">
        <v>180</v>
      </c>
      <c r="E5" s="213" t="s">
        <v>84</v>
      </c>
      <c r="F5" s="209">
        <v>0</v>
      </c>
      <c r="G5" s="209">
        <v>0</v>
      </c>
      <c r="H5" s="210">
        <f>ROUND(D5*F5, 0)</f>
        <v>0</v>
      </c>
      <c r="I5" s="210">
        <f>ROUND(D5*G5, 0)</f>
        <v>0</v>
      </c>
      <c r="J5" s="180"/>
    </row>
    <row r="6" spans="1:10" ht="39.75" customHeight="1">
      <c r="A6" s="213"/>
      <c r="B6" s="213"/>
      <c r="C6" s="190" t="s">
        <v>268</v>
      </c>
      <c r="D6" s="214"/>
      <c r="E6" s="213"/>
      <c r="F6" s="209"/>
      <c r="G6" s="209"/>
      <c r="H6" s="210"/>
      <c r="I6" s="210"/>
      <c r="J6" s="180"/>
    </row>
    <row r="7" spans="1:10" ht="27.75" customHeight="1">
      <c r="A7" s="213"/>
      <c r="B7" s="213"/>
      <c r="C7" s="190" t="s">
        <v>269</v>
      </c>
      <c r="D7" s="214"/>
      <c r="E7" s="213"/>
      <c r="F7" s="209"/>
      <c r="G7" s="209"/>
      <c r="H7" s="210"/>
      <c r="I7" s="210"/>
      <c r="J7" s="180"/>
    </row>
    <row r="8" spans="1:10" ht="102">
      <c r="A8" s="179">
        <v>3</v>
      </c>
      <c r="B8" s="159" t="s">
        <v>160</v>
      </c>
      <c r="C8" s="190" t="s">
        <v>161</v>
      </c>
      <c r="D8" s="115">
        <v>120</v>
      </c>
      <c r="E8" s="159" t="s">
        <v>84</v>
      </c>
      <c r="F8" s="160">
        <v>0</v>
      </c>
      <c r="G8" s="160">
        <v>0</v>
      </c>
      <c r="H8" s="115">
        <f>ROUND(D8*F8, 0)</f>
        <v>0</v>
      </c>
      <c r="I8" s="115">
        <f>ROUND(D8*G8, 0)</f>
        <v>0</v>
      </c>
    </row>
    <row r="9" spans="1:10" ht="102">
      <c r="A9" s="179">
        <v>4</v>
      </c>
      <c r="B9" s="159" t="s">
        <v>162</v>
      </c>
      <c r="C9" s="190" t="s">
        <v>163</v>
      </c>
      <c r="D9" s="115">
        <v>60</v>
      </c>
      <c r="E9" s="159" t="s">
        <v>84</v>
      </c>
      <c r="F9" s="160">
        <v>0</v>
      </c>
      <c r="G9" s="160">
        <v>0</v>
      </c>
      <c r="H9" s="115">
        <f>ROUND(D9*F9, 0)</f>
        <v>0</v>
      </c>
      <c r="I9" s="115">
        <f>ROUND(D9*G9, 0)</f>
        <v>0</v>
      </c>
    </row>
    <row r="10" spans="1:10" ht="102">
      <c r="A10" s="179">
        <v>5</v>
      </c>
      <c r="B10" s="159" t="s">
        <v>164</v>
      </c>
      <c r="C10" s="190" t="s">
        <v>165</v>
      </c>
      <c r="D10" s="115">
        <v>120</v>
      </c>
      <c r="E10" s="159" t="s">
        <v>84</v>
      </c>
      <c r="F10" s="160">
        <v>0</v>
      </c>
      <c r="G10" s="160">
        <v>0</v>
      </c>
      <c r="H10" s="115">
        <f>ROUND(D10*F10, 0)</f>
        <v>0</v>
      </c>
      <c r="I10" s="115">
        <f>ROUND(D10*G10, 0)</f>
        <v>0</v>
      </c>
    </row>
    <row r="11" spans="1:10" ht="102">
      <c r="A11" s="179">
        <v>6</v>
      </c>
      <c r="B11" s="159" t="s">
        <v>166</v>
      </c>
      <c r="C11" s="190" t="s">
        <v>167</v>
      </c>
      <c r="D11" s="115">
        <v>60</v>
      </c>
      <c r="E11" s="159" t="s">
        <v>84</v>
      </c>
      <c r="F11" s="160">
        <v>0</v>
      </c>
      <c r="G11" s="160">
        <v>0</v>
      </c>
      <c r="H11" s="115">
        <f>ROUND(D11*F11, 0)</f>
        <v>0</v>
      </c>
      <c r="I11" s="115">
        <f>ROUND(D11*G11, 0)</f>
        <v>0</v>
      </c>
    </row>
    <row r="12" spans="1:10" s="177" customFormat="1" ht="12.75" customHeight="1">
      <c r="A12" s="212" t="s">
        <v>168</v>
      </c>
      <c r="B12" s="212"/>
      <c r="C12" s="212"/>
      <c r="D12" s="212"/>
      <c r="E12" s="212"/>
      <c r="F12" s="212"/>
      <c r="G12" s="178"/>
      <c r="H12" s="140"/>
      <c r="I12" s="140"/>
    </row>
    <row r="13" spans="1:10" ht="127.5">
      <c r="A13" s="179">
        <v>7</v>
      </c>
      <c r="B13" s="159" t="s">
        <v>169</v>
      </c>
      <c r="C13" s="190" t="s">
        <v>170</v>
      </c>
      <c r="D13" s="115">
        <v>1</v>
      </c>
      <c r="E13" s="159" t="s">
        <v>150</v>
      </c>
      <c r="F13" s="160">
        <v>0</v>
      </c>
      <c r="G13" s="160">
        <v>0</v>
      </c>
      <c r="H13" s="115">
        <f t="shared" ref="H13:H28" si="0">ROUND(D13*F13, 0)</f>
        <v>0</v>
      </c>
      <c r="I13" s="115">
        <f t="shared" ref="I13:I28" si="1">ROUND(D13*G13, 0)</f>
        <v>0</v>
      </c>
    </row>
    <row r="14" spans="1:10" ht="127.5">
      <c r="A14" s="179">
        <v>8</v>
      </c>
      <c r="B14" s="159" t="s">
        <v>171</v>
      </c>
      <c r="C14" s="190" t="s">
        <v>172</v>
      </c>
      <c r="D14" s="115">
        <v>1</v>
      </c>
      <c r="E14" s="159" t="s">
        <v>150</v>
      </c>
      <c r="F14" s="160">
        <v>0</v>
      </c>
      <c r="G14" s="160">
        <v>0</v>
      </c>
      <c r="H14" s="115">
        <f t="shared" si="0"/>
        <v>0</v>
      </c>
      <c r="I14" s="115">
        <f t="shared" si="1"/>
        <v>0</v>
      </c>
    </row>
    <row r="15" spans="1:10" ht="89.25">
      <c r="A15" s="179">
        <v>9</v>
      </c>
      <c r="B15" s="159" t="s">
        <v>173</v>
      </c>
      <c r="C15" s="190" t="s">
        <v>174</v>
      </c>
      <c r="D15" s="115">
        <v>2</v>
      </c>
      <c r="E15" s="159" t="s">
        <v>150</v>
      </c>
      <c r="F15" s="160">
        <v>0</v>
      </c>
      <c r="G15" s="160">
        <v>0</v>
      </c>
      <c r="H15" s="115">
        <f t="shared" si="0"/>
        <v>0</v>
      </c>
      <c r="I15" s="115">
        <f t="shared" si="1"/>
        <v>0</v>
      </c>
    </row>
    <row r="16" spans="1:10" ht="89.25">
      <c r="A16" s="179">
        <v>10</v>
      </c>
      <c r="B16" s="159" t="s">
        <v>175</v>
      </c>
      <c r="C16" s="190" t="s">
        <v>176</v>
      </c>
      <c r="D16" s="115">
        <v>63</v>
      </c>
      <c r="E16" s="159" t="s">
        <v>150</v>
      </c>
      <c r="F16" s="160">
        <v>0</v>
      </c>
      <c r="G16" s="160">
        <v>0</v>
      </c>
      <c r="H16" s="115">
        <f t="shared" si="0"/>
        <v>0</v>
      </c>
      <c r="I16" s="115">
        <f t="shared" si="1"/>
        <v>0</v>
      </c>
    </row>
    <row r="17" spans="1:9" ht="89.25">
      <c r="A17" s="179">
        <v>11</v>
      </c>
      <c r="B17" s="159" t="s">
        <v>177</v>
      </c>
      <c r="C17" s="192" t="s">
        <v>235</v>
      </c>
      <c r="D17" s="115">
        <v>63</v>
      </c>
      <c r="E17" s="159" t="s">
        <v>150</v>
      </c>
      <c r="F17" s="160">
        <v>0</v>
      </c>
      <c r="G17" s="160">
        <v>0</v>
      </c>
      <c r="H17" s="115">
        <f t="shared" si="0"/>
        <v>0</v>
      </c>
      <c r="I17" s="115">
        <f t="shared" si="1"/>
        <v>0</v>
      </c>
    </row>
    <row r="18" spans="1:9" ht="63.75">
      <c r="A18" s="179">
        <v>12</v>
      </c>
      <c r="B18" s="159" t="s">
        <v>178</v>
      </c>
      <c r="C18" s="190" t="s">
        <v>179</v>
      </c>
      <c r="D18" s="115">
        <v>63</v>
      </c>
      <c r="E18" s="159" t="s">
        <v>150</v>
      </c>
      <c r="F18" s="160">
        <v>0</v>
      </c>
      <c r="G18" s="160">
        <v>0</v>
      </c>
      <c r="H18" s="115">
        <f t="shared" si="0"/>
        <v>0</v>
      </c>
      <c r="I18" s="115">
        <f t="shared" si="1"/>
        <v>0</v>
      </c>
    </row>
    <row r="19" spans="1:9" ht="114.75">
      <c r="A19" s="179">
        <v>13</v>
      </c>
      <c r="B19" s="159" t="s">
        <v>180</v>
      </c>
      <c r="C19" s="190" t="s">
        <v>181</v>
      </c>
      <c r="D19" s="115">
        <v>1</v>
      </c>
      <c r="E19" s="159" t="s">
        <v>150</v>
      </c>
      <c r="F19" s="160">
        <v>0</v>
      </c>
      <c r="G19" s="160">
        <v>0</v>
      </c>
      <c r="H19" s="115">
        <f t="shared" si="0"/>
        <v>0</v>
      </c>
      <c r="I19" s="115">
        <f t="shared" si="1"/>
        <v>0</v>
      </c>
    </row>
    <row r="20" spans="1:9" ht="89.25">
      <c r="A20" s="179">
        <v>14</v>
      </c>
      <c r="B20" s="159" t="s">
        <v>182</v>
      </c>
      <c r="C20" s="190" t="s">
        <v>183</v>
      </c>
      <c r="D20" s="115">
        <v>25</v>
      </c>
      <c r="E20" s="159" t="s">
        <v>150</v>
      </c>
      <c r="F20" s="160">
        <v>0</v>
      </c>
      <c r="G20" s="160">
        <v>0</v>
      </c>
      <c r="H20" s="115">
        <f t="shared" si="0"/>
        <v>0</v>
      </c>
      <c r="I20" s="115">
        <f t="shared" si="1"/>
        <v>0</v>
      </c>
    </row>
    <row r="21" spans="1:9" ht="89.25">
      <c r="A21" s="179">
        <v>15</v>
      </c>
      <c r="B21" s="159" t="s">
        <v>184</v>
      </c>
      <c r="C21" s="190" t="s">
        <v>185</v>
      </c>
      <c r="D21" s="115">
        <v>3</v>
      </c>
      <c r="E21" s="159" t="s">
        <v>150</v>
      </c>
      <c r="F21" s="160">
        <v>0</v>
      </c>
      <c r="G21" s="160">
        <v>0</v>
      </c>
      <c r="H21" s="115">
        <f t="shared" si="0"/>
        <v>0</v>
      </c>
      <c r="I21" s="115">
        <f t="shared" si="1"/>
        <v>0</v>
      </c>
    </row>
    <row r="22" spans="1:9" ht="89.25">
      <c r="A22" s="179">
        <v>16</v>
      </c>
      <c r="B22" s="159" t="s">
        <v>186</v>
      </c>
      <c r="C22" s="190" t="s">
        <v>187</v>
      </c>
      <c r="D22" s="115">
        <v>2</v>
      </c>
      <c r="E22" s="159" t="s">
        <v>150</v>
      </c>
      <c r="F22" s="160">
        <v>0</v>
      </c>
      <c r="G22" s="160">
        <v>0</v>
      </c>
      <c r="H22" s="115">
        <f t="shared" si="0"/>
        <v>0</v>
      </c>
      <c r="I22" s="115">
        <f t="shared" si="1"/>
        <v>0</v>
      </c>
    </row>
    <row r="23" spans="1:9" ht="89.25">
      <c r="A23" s="179">
        <v>17</v>
      </c>
      <c r="B23" s="159" t="s">
        <v>188</v>
      </c>
      <c r="C23" s="190" t="s">
        <v>189</v>
      </c>
      <c r="D23" s="115">
        <v>5</v>
      </c>
      <c r="E23" s="159" t="s">
        <v>150</v>
      </c>
      <c r="F23" s="160">
        <v>0</v>
      </c>
      <c r="G23" s="160">
        <v>0</v>
      </c>
      <c r="H23" s="115">
        <f t="shared" si="0"/>
        <v>0</v>
      </c>
      <c r="I23" s="115">
        <f t="shared" si="1"/>
        <v>0</v>
      </c>
    </row>
    <row r="24" spans="1:9" ht="89.25">
      <c r="A24" s="179">
        <v>18</v>
      </c>
      <c r="B24" s="159" t="s">
        <v>190</v>
      </c>
      <c r="C24" s="190" t="s">
        <v>191</v>
      </c>
      <c r="D24" s="115">
        <v>24</v>
      </c>
      <c r="E24" s="159" t="s">
        <v>150</v>
      </c>
      <c r="F24" s="160">
        <v>0</v>
      </c>
      <c r="G24" s="160">
        <v>0</v>
      </c>
      <c r="H24" s="115">
        <f t="shared" si="0"/>
        <v>0</v>
      </c>
      <c r="I24" s="115">
        <f t="shared" si="1"/>
        <v>0</v>
      </c>
    </row>
    <row r="25" spans="1:9" ht="89.25">
      <c r="A25" s="179">
        <v>19</v>
      </c>
      <c r="B25" s="159" t="s">
        <v>192</v>
      </c>
      <c r="C25" s="190" t="s">
        <v>193</v>
      </c>
      <c r="D25" s="115">
        <v>1</v>
      </c>
      <c r="E25" s="159" t="s">
        <v>150</v>
      </c>
      <c r="F25" s="160">
        <v>0</v>
      </c>
      <c r="G25" s="160">
        <v>0</v>
      </c>
      <c r="H25" s="115">
        <f t="shared" si="0"/>
        <v>0</v>
      </c>
      <c r="I25" s="115">
        <f t="shared" si="1"/>
        <v>0</v>
      </c>
    </row>
    <row r="26" spans="1:9" ht="89.25">
      <c r="A26" s="179">
        <v>20</v>
      </c>
      <c r="B26" s="159" t="s">
        <v>194</v>
      </c>
      <c r="C26" s="190" t="s">
        <v>195</v>
      </c>
      <c r="D26" s="115">
        <v>2</v>
      </c>
      <c r="E26" s="159" t="s">
        <v>150</v>
      </c>
      <c r="F26" s="160">
        <v>0</v>
      </c>
      <c r="G26" s="160">
        <v>0</v>
      </c>
      <c r="H26" s="115">
        <f t="shared" si="0"/>
        <v>0</v>
      </c>
      <c r="I26" s="115">
        <f t="shared" si="1"/>
        <v>0</v>
      </c>
    </row>
    <row r="27" spans="1:9" ht="89.25">
      <c r="A27" s="179">
        <v>21</v>
      </c>
      <c r="B27" s="159" t="s">
        <v>196</v>
      </c>
      <c r="C27" s="190" t="s">
        <v>197</v>
      </c>
      <c r="D27" s="115">
        <v>1</v>
      </c>
      <c r="E27" s="159" t="s">
        <v>150</v>
      </c>
      <c r="F27" s="160">
        <v>0</v>
      </c>
      <c r="G27" s="160">
        <v>0</v>
      </c>
      <c r="H27" s="115">
        <f t="shared" si="0"/>
        <v>0</v>
      </c>
      <c r="I27" s="115">
        <f t="shared" si="1"/>
        <v>0</v>
      </c>
    </row>
    <row r="28" spans="1:9" ht="51">
      <c r="A28" s="179">
        <v>22</v>
      </c>
      <c r="B28" s="159" t="s">
        <v>198</v>
      </c>
      <c r="C28" s="190" t="s">
        <v>199</v>
      </c>
      <c r="D28" s="115">
        <v>2</v>
      </c>
      <c r="E28" s="159" t="s">
        <v>150</v>
      </c>
      <c r="F28" s="160">
        <v>0</v>
      </c>
      <c r="G28" s="160">
        <v>0</v>
      </c>
      <c r="H28" s="115">
        <f t="shared" si="0"/>
        <v>0</v>
      </c>
      <c r="I28" s="115">
        <f t="shared" si="1"/>
        <v>0</v>
      </c>
    </row>
    <row r="29" spans="1:9" s="177" customFormat="1" ht="12.75" customHeight="1">
      <c r="A29" s="211" t="s">
        <v>200</v>
      </c>
      <c r="B29" s="211"/>
      <c r="C29" s="211"/>
      <c r="D29" s="211"/>
      <c r="E29" s="211"/>
      <c r="F29" s="211"/>
      <c r="G29" s="181"/>
      <c r="H29" s="154"/>
      <c r="I29" s="154"/>
    </row>
    <row r="30" spans="1:9" ht="409.5">
      <c r="A30" s="182">
        <v>23</v>
      </c>
      <c r="B30" s="183" t="s">
        <v>201</v>
      </c>
      <c r="C30" s="192" t="s">
        <v>236</v>
      </c>
      <c r="D30" s="144">
        <v>1</v>
      </c>
      <c r="E30" s="183" t="s">
        <v>150</v>
      </c>
      <c r="F30" s="139">
        <v>0</v>
      </c>
      <c r="G30" s="139">
        <v>0</v>
      </c>
      <c r="H30" s="144">
        <f>ROUND(D30*F30, 0)</f>
        <v>0</v>
      </c>
      <c r="I30" s="144">
        <f>ROUND(D30*G30, 0)</f>
        <v>0</v>
      </c>
    </row>
    <row r="31" spans="1:9" s="187" customFormat="1">
      <c r="A31" s="184"/>
      <c r="B31" s="185"/>
      <c r="C31" s="193" t="s">
        <v>156</v>
      </c>
      <c r="D31" s="157"/>
      <c r="E31" s="185"/>
      <c r="F31" s="186"/>
      <c r="G31" s="186"/>
      <c r="H31" s="156">
        <f>ROUND(SUM(H2:H30),0)</f>
        <v>0</v>
      </c>
      <c r="I31" s="156">
        <f>ROUND(SUM(I2:I30),0)</f>
        <v>0</v>
      </c>
    </row>
    <row r="32" spans="1:9">
      <c r="A32" s="182"/>
      <c r="B32" s="183"/>
      <c r="C32" s="192"/>
      <c r="D32" s="139"/>
      <c r="E32" s="183"/>
      <c r="F32" s="188"/>
      <c r="G32" s="188"/>
      <c r="H32" s="188"/>
      <c r="I32" s="188"/>
    </row>
    <row r="33" spans="1:9" ht="38.25">
      <c r="A33" s="184" t="s">
        <v>70</v>
      </c>
      <c r="B33" s="185" t="s">
        <v>10</v>
      </c>
      <c r="C33" s="193" t="s">
        <v>71</v>
      </c>
      <c r="D33" s="157" t="s">
        <v>72</v>
      </c>
      <c r="E33" s="185" t="s">
        <v>73</v>
      </c>
      <c r="F33" s="157" t="s">
        <v>143</v>
      </c>
      <c r="G33" s="157" t="s">
        <v>144</v>
      </c>
      <c r="H33" s="157" t="s">
        <v>145</v>
      </c>
      <c r="I33" s="157" t="s">
        <v>146</v>
      </c>
    </row>
    <row r="34" spans="1:9">
      <c r="A34" s="211" t="s">
        <v>237</v>
      </c>
      <c r="B34" s="211"/>
      <c r="C34" s="211"/>
      <c r="D34" s="211"/>
      <c r="E34" s="211"/>
      <c r="F34" s="211"/>
      <c r="G34" s="181"/>
      <c r="H34" s="181"/>
      <c r="I34" s="181"/>
    </row>
    <row r="35" spans="1:9" ht="153">
      <c r="A35" s="182">
        <v>1</v>
      </c>
      <c r="B35" s="183" t="s">
        <v>238</v>
      </c>
      <c r="C35" s="192" t="s">
        <v>239</v>
      </c>
      <c r="D35" s="144">
        <v>34</v>
      </c>
      <c r="E35" s="183" t="s">
        <v>240</v>
      </c>
      <c r="F35" s="139">
        <v>0</v>
      </c>
      <c r="G35" s="139">
        <v>0</v>
      </c>
      <c r="H35" s="144">
        <f t="shared" ref="H35:H40" si="2">ROUND(D35*F35, 0)</f>
        <v>0</v>
      </c>
      <c r="I35" s="144">
        <f t="shared" ref="I35:I40" si="3">ROUND(D35*G35, 0)</f>
        <v>0</v>
      </c>
    </row>
    <row r="36" spans="1:9" ht="79.5">
      <c r="A36" s="182">
        <v>2</v>
      </c>
      <c r="B36" s="183" t="s">
        <v>241</v>
      </c>
      <c r="C36" s="192" t="s">
        <v>242</v>
      </c>
      <c r="D36" s="144">
        <v>10</v>
      </c>
      <c r="E36" s="183" t="s">
        <v>150</v>
      </c>
      <c r="F36" s="139">
        <v>0</v>
      </c>
      <c r="G36" s="139">
        <v>0</v>
      </c>
      <c r="H36" s="144">
        <f t="shared" si="2"/>
        <v>0</v>
      </c>
      <c r="I36" s="144">
        <f t="shared" si="3"/>
        <v>0</v>
      </c>
    </row>
    <row r="37" spans="1:9" ht="79.5">
      <c r="A37" s="182">
        <v>3</v>
      </c>
      <c r="B37" s="183" t="s">
        <v>243</v>
      </c>
      <c r="C37" s="192" t="s">
        <v>244</v>
      </c>
      <c r="D37" s="144">
        <v>10</v>
      </c>
      <c r="E37" s="183" t="s">
        <v>150</v>
      </c>
      <c r="F37" s="139">
        <v>0</v>
      </c>
      <c r="G37" s="139">
        <v>0</v>
      </c>
      <c r="H37" s="144">
        <f t="shared" si="2"/>
        <v>0</v>
      </c>
      <c r="I37" s="144">
        <f t="shared" si="3"/>
        <v>0</v>
      </c>
    </row>
    <row r="38" spans="1:9" ht="54">
      <c r="A38" s="182">
        <v>4</v>
      </c>
      <c r="B38" s="183" t="s">
        <v>245</v>
      </c>
      <c r="C38" s="192" t="s">
        <v>246</v>
      </c>
      <c r="D38" s="144">
        <v>5</v>
      </c>
      <c r="E38" s="183" t="s">
        <v>150</v>
      </c>
      <c r="F38" s="139">
        <v>0</v>
      </c>
      <c r="G38" s="139">
        <v>0</v>
      </c>
      <c r="H38" s="144">
        <f t="shared" si="2"/>
        <v>0</v>
      </c>
      <c r="I38" s="144">
        <f t="shared" si="3"/>
        <v>0</v>
      </c>
    </row>
    <row r="39" spans="1:9" ht="54">
      <c r="A39" s="182">
        <v>5</v>
      </c>
      <c r="B39" s="183" t="s">
        <v>247</v>
      </c>
      <c r="C39" s="192" t="s">
        <v>248</v>
      </c>
      <c r="D39" s="144">
        <v>4</v>
      </c>
      <c r="E39" s="183" t="s">
        <v>150</v>
      </c>
      <c r="F39" s="139">
        <v>0</v>
      </c>
      <c r="G39" s="139">
        <v>0</v>
      </c>
      <c r="H39" s="144">
        <f t="shared" si="2"/>
        <v>0</v>
      </c>
      <c r="I39" s="144">
        <f t="shared" si="3"/>
        <v>0</v>
      </c>
    </row>
    <row r="40" spans="1:9" ht="54">
      <c r="A40" s="182">
        <v>6</v>
      </c>
      <c r="B40" s="183" t="s">
        <v>249</v>
      </c>
      <c r="C40" s="192" t="s">
        <v>250</v>
      </c>
      <c r="D40" s="144">
        <v>16</v>
      </c>
      <c r="E40" s="183" t="s">
        <v>150</v>
      </c>
      <c r="F40" s="139">
        <v>0</v>
      </c>
      <c r="G40" s="139">
        <v>0</v>
      </c>
      <c r="H40" s="144">
        <f t="shared" si="2"/>
        <v>0</v>
      </c>
      <c r="I40" s="144">
        <f t="shared" si="3"/>
        <v>0</v>
      </c>
    </row>
    <row r="41" spans="1:9">
      <c r="A41" s="184"/>
      <c r="B41" s="185"/>
      <c r="C41" s="193" t="s">
        <v>156</v>
      </c>
      <c r="D41" s="157"/>
      <c r="E41" s="185"/>
      <c r="F41" s="157"/>
      <c r="G41" s="157"/>
      <c r="H41" s="155">
        <f>ROUND(SUM(H34:H40),0)</f>
        <v>0</v>
      </c>
      <c r="I41" s="155">
        <f>ROUND(SUM(I34:I40),0)</f>
        <v>0</v>
      </c>
    </row>
    <row r="42" spans="1:9">
      <c r="A42" s="182"/>
      <c r="B42" s="183"/>
      <c r="C42" s="192"/>
      <c r="D42" s="139"/>
      <c r="E42" s="183"/>
      <c r="F42" s="188"/>
      <c r="G42" s="188"/>
      <c r="H42" s="188"/>
      <c r="I42" s="188"/>
    </row>
    <row r="43" spans="1:9" ht="38.25">
      <c r="A43" s="184" t="s">
        <v>70</v>
      </c>
      <c r="B43" s="185" t="s">
        <v>10</v>
      </c>
      <c r="C43" s="193" t="s">
        <v>71</v>
      </c>
      <c r="D43" s="157" t="s">
        <v>72</v>
      </c>
      <c r="E43" s="185" t="s">
        <v>73</v>
      </c>
      <c r="F43" s="157" t="s">
        <v>143</v>
      </c>
      <c r="G43" s="157" t="s">
        <v>144</v>
      </c>
      <c r="H43" s="157" t="s">
        <v>145</v>
      </c>
      <c r="I43" s="157" t="s">
        <v>146</v>
      </c>
    </row>
    <row r="44" spans="1:9">
      <c r="A44" s="211" t="s">
        <v>151</v>
      </c>
      <c r="B44" s="211"/>
      <c r="C44" s="211"/>
      <c r="D44" s="211"/>
      <c r="E44" s="211"/>
      <c r="F44" s="211"/>
      <c r="G44" s="181"/>
      <c r="H44" s="181"/>
      <c r="I44" s="181"/>
    </row>
    <row r="45" spans="1:9" ht="63.75">
      <c r="A45" s="182">
        <v>1</v>
      </c>
      <c r="B45" s="183" t="s">
        <v>251</v>
      </c>
      <c r="C45" s="192" t="s">
        <v>252</v>
      </c>
      <c r="D45" s="144">
        <v>300</v>
      </c>
      <c r="E45" s="183" t="s">
        <v>84</v>
      </c>
      <c r="F45" s="139">
        <v>0</v>
      </c>
      <c r="G45" s="139">
        <v>0</v>
      </c>
      <c r="H45" s="144">
        <f>ROUND(D45*F45, 0)</f>
        <v>0</v>
      </c>
      <c r="I45" s="144">
        <f>ROUND(D45*G45, 0)</f>
        <v>0</v>
      </c>
    </row>
    <row r="46" spans="1:9" ht="63.75">
      <c r="A46" s="182">
        <v>2</v>
      </c>
      <c r="B46" s="183" t="s">
        <v>253</v>
      </c>
      <c r="C46" s="192" t="s">
        <v>254</v>
      </c>
      <c r="D46" s="144">
        <v>30</v>
      </c>
      <c r="E46" s="183" t="s">
        <v>84</v>
      </c>
      <c r="F46" s="139">
        <v>0</v>
      </c>
      <c r="G46" s="139">
        <v>0</v>
      </c>
      <c r="H46" s="144">
        <f>ROUND(D46*F46, 0)</f>
        <v>0</v>
      </c>
      <c r="I46" s="144">
        <f>ROUND(D46*G46, 0)</f>
        <v>0</v>
      </c>
    </row>
    <row r="47" spans="1:9">
      <c r="A47" s="211" t="s">
        <v>168</v>
      </c>
      <c r="B47" s="211"/>
      <c r="C47" s="211"/>
      <c r="D47" s="211"/>
      <c r="E47" s="211"/>
      <c r="F47" s="211"/>
      <c r="G47" s="181"/>
      <c r="H47" s="154"/>
      <c r="I47" s="154"/>
    </row>
    <row r="48" spans="1:9" ht="25.5">
      <c r="A48" s="182">
        <v>3</v>
      </c>
      <c r="B48" s="183" t="s">
        <v>255</v>
      </c>
      <c r="C48" s="192" t="s">
        <v>256</v>
      </c>
      <c r="D48" s="144">
        <v>130</v>
      </c>
      <c r="E48" s="183" t="s">
        <v>150</v>
      </c>
      <c r="F48" s="139">
        <v>0</v>
      </c>
      <c r="G48" s="139">
        <v>0</v>
      </c>
      <c r="H48" s="144">
        <f t="shared" ref="H48:H53" si="4">ROUND(D48*F48, 0)</f>
        <v>0</v>
      </c>
      <c r="I48" s="144">
        <f t="shared" ref="I48:I53" si="5">ROUND(D48*G48, 0)</f>
        <v>0</v>
      </c>
    </row>
    <row r="49" spans="1:9" ht="63.75">
      <c r="A49" s="182">
        <v>4</v>
      </c>
      <c r="B49" s="183" t="s">
        <v>257</v>
      </c>
      <c r="C49" s="192" t="s">
        <v>258</v>
      </c>
      <c r="D49" s="144">
        <v>118</v>
      </c>
      <c r="E49" s="183" t="s">
        <v>150</v>
      </c>
      <c r="F49" s="139">
        <v>0</v>
      </c>
      <c r="G49" s="139">
        <v>0</v>
      </c>
      <c r="H49" s="144">
        <f t="shared" si="4"/>
        <v>0</v>
      </c>
      <c r="I49" s="144">
        <f t="shared" si="5"/>
        <v>0</v>
      </c>
    </row>
    <row r="50" spans="1:9" ht="38.25">
      <c r="A50" s="182">
        <v>5</v>
      </c>
      <c r="B50" s="183" t="s">
        <v>259</v>
      </c>
      <c r="C50" s="192" t="s">
        <v>260</v>
      </c>
      <c r="D50" s="144">
        <v>12</v>
      </c>
      <c r="E50" s="183" t="s">
        <v>150</v>
      </c>
      <c r="F50" s="139">
        <v>0</v>
      </c>
      <c r="G50" s="139">
        <v>0</v>
      </c>
      <c r="H50" s="144">
        <f t="shared" si="4"/>
        <v>0</v>
      </c>
      <c r="I50" s="144">
        <f t="shared" si="5"/>
        <v>0</v>
      </c>
    </row>
    <row r="51" spans="1:9" ht="38.25">
      <c r="A51" s="182">
        <v>6</v>
      </c>
      <c r="B51" s="183" t="s">
        <v>261</v>
      </c>
      <c r="C51" s="192" t="s">
        <v>262</v>
      </c>
      <c r="D51" s="144">
        <v>1</v>
      </c>
      <c r="E51" s="183" t="s">
        <v>150</v>
      </c>
      <c r="F51" s="139">
        <v>0</v>
      </c>
      <c r="G51" s="139">
        <v>0</v>
      </c>
      <c r="H51" s="144">
        <f t="shared" si="4"/>
        <v>0</v>
      </c>
      <c r="I51" s="144">
        <f t="shared" si="5"/>
        <v>0</v>
      </c>
    </row>
    <row r="52" spans="1:9" ht="38.25">
      <c r="A52" s="182">
        <v>7</v>
      </c>
      <c r="B52" s="183" t="s">
        <v>263</v>
      </c>
      <c r="C52" s="192" t="s">
        <v>264</v>
      </c>
      <c r="D52" s="144">
        <v>1</v>
      </c>
      <c r="E52" s="183" t="s">
        <v>150</v>
      </c>
      <c r="F52" s="139">
        <v>0</v>
      </c>
      <c r="G52" s="139">
        <v>0</v>
      </c>
      <c r="H52" s="144">
        <f t="shared" si="4"/>
        <v>0</v>
      </c>
      <c r="I52" s="144">
        <f t="shared" si="5"/>
        <v>0</v>
      </c>
    </row>
    <row r="53" spans="1:9" ht="38.25">
      <c r="A53" s="182">
        <v>8</v>
      </c>
      <c r="B53" s="183" t="s">
        <v>265</v>
      </c>
      <c r="C53" s="192" t="s">
        <v>266</v>
      </c>
      <c r="D53" s="144">
        <v>1</v>
      </c>
      <c r="E53" s="183" t="s">
        <v>150</v>
      </c>
      <c r="F53" s="139">
        <v>0</v>
      </c>
      <c r="G53" s="139">
        <v>0</v>
      </c>
      <c r="H53" s="144">
        <f t="shared" si="4"/>
        <v>0</v>
      </c>
      <c r="I53" s="144">
        <f t="shared" si="5"/>
        <v>0</v>
      </c>
    </row>
    <row r="54" spans="1:9">
      <c r="A54" s="184"/>
      <c r="B54" s="185"/>
      <c r="C54" s="193" t="s">
        <v>156</v>
      </c>
      <c r="D54" s="157"/>
      <c r="E54" s="185"/>
      <c r="F54" s="157"/>
      <c r="G54" s="157"/>
      <c r="H54" s="155">
        <f>ROUND(SUM(H44:H53),0)</f>
        <v>0</v>
      </c>
      <c r="I54" s="155">
        <f>ROUND(SUM(I44:I53),0)</f>
        <v>0</v>
      </c>
    </row>
  </sheetData>
  <mergeCells count="15">
    <mergeCell ref="A2:F2"/>
    <mergeCell ref="A4:F4"/>
    <mergeCell ref="A12:F12"/>
    <mergeCell ref="A29:F29"/>
    <mergeCell ref="A34:F34"/>
    <mergeCell ref="B5:B7"/>
    <mergeCell ref="A5:A7"/>
    <mergeCell ref="D5:D7"/>
    <mergeCell ref="E5:E7"/>
    <mergeCell ref="F5:F7"/>
    <mergeCell ref="G5:G7"/>
    <mergeCell ref="H5:H7"/>
    <mergeCell ref="I5:I7"/>
    <mergeCell ref="A44:F44"/>
    <mergeCell ref="A47:F47"/>
  </mergeCells>
  <pageMargins left="0.39583333333333331" right="0.45833333333333331" top="1" bottom="1" header="0.41666666666666669" footer="0.41666666666666669"/>
  <pageSetup paperSize="9" firstPageNumber="6" orientation="portrait" useFirstPageNumber="1" r:id="rId1"/>
  <headerFooter>
    <oddHeader>&amp;L&amp;"-,Félkövér"KŐBÁNYAI POLGÁRMESTERI HIVATAL GÉPÉSZETI FELÚJÍTÁSI MUNKÁI&amp;R&amp;"-,Félkövér"&amp;A</oddHeader>
    <oddFooter>&amp;C&amp;P</oddFooter>
  </headerFooter>
</worksheet>
</file>

<file path=xl/worksheets/sheet6.xml><?xml version="1.0" encoding="utf-8"?>
<worksheet xmlns="http://schemas.openxmlformats.org/spreadsheetml/2006/main" xmlns:r="http://schemas.openxmlformats.org/officeDocument/2006/relationships">
  <dimension ref="A1:IV19"/>
  <sheetViews>
    <sheetView view="pageLayout" zoomScaleSheetLayoutView="100" workbookViewId="0">
      <selection activeCell="E11" sqref="E11"/>
    </sheetView>
  </sheetViews>
  <sheetFormatPr defaultRowHeight="10.5"/>
  <cols>
    <col min="1" max="1" width="10.7109375" style="118" customWidth="1"/>
    <col min="2" max="2" width="36.42578125" style="118" customWidth="1"/>
    <col min="3" max="4" width="20.7109375" style="118" customWidth="1"/>
    <col min="5" max="5" width="10.140625" style="118" customWidth="1"/>
    <col min="6" max="16384" width="9.140625" style="118"/>
  </cols>
  <sheetData>
    <row r="1" spans="1:256" ht="12.75" customHeight="1">
      <c r="A1" s="216" t="s">
        <v>47</v>
      </c>
      <c r="B1" s="216" t="s">
        <v>4</v>
      </c>
      <c r="C1" s="216" t="s">
        <v>48</v>
      </c>
      <c r="D1" s="216"/>
      <c r="E1" s="216"/>
    </row>
    <row r="2" spans="1:256" ht="21">
      <c r="A2" s="216"/>
      <c r="B2" s="216"/>
      <c r="C2" s="117" t="s">
        <v>12</v>
      </c>
      <c r="D2" s="117" t="s">
        <v>49</v>
      </c>
      <c r="E2" s="117" t="s">
        <v>50</v>
      </c>
    </row>
    <row r="3" spans="1:256" ht="10.5" customHeight="1">
      <c r="A3" s="119" t="s">
        <v>51</v>
      </c>
      <c r="B3" s="120" t="s">
        <v>52</v>
      </c>
      <c r="C3" s="121">
        <f>'EL01. Kábeltálcák,védőcsövek'!H13</f>
        <v>0</v>
      </c>
      <c r="D3" s="121">
        <f>'EL01. Kábeltálcák,védőcsövek'!I13</f>
        <v>0</v>
      </c>
      <c r="E3" s="122">
        <f t="shared" ref="E3:E11" si="0">SUM(C3:D3)</f>
        <v>0</v>
      </c>
    </row>
    <row r="4" spans="1:256" ht="10.5" customHeight="1">
      <c r="A4" s="123" t="s">
        <v>53</v>
      </c>
      <c r="B4" s="120" t="s">
        <v>54</v>
      </c>
      <c r="C4" s="124">
        <f>'EL02. Kábelek, vezetékek'!H17</f>
        <v>0</v>
      </c>
      <c r="D4" s="124">
        <f>'EL02. Kábelek, vezetékek'!I17</f>
        <v>0</v>
      </c>
      <c r="E4" s="125">
        <f t="shared" si="0"/>
        <v>0</v>
      </c>
    </row>
    <row r="5" spans="1:256" ht="10.5" customHeight="1">
      <c r="A5" s="123" t="s">
        <v>55</v>
      </c>
      <c r="B5" s="120" t="s">
        <v>56</v>
      </c>
      <c r="C5" s="124">
        <f>'EL03. Szerelvények'!H7</f>
        <v>0</v>
      </c>
      <c r="D5" s="124">
        <f>'EL03. Szerelvények'!I7</f>
        <v>0</v>
      </c>
      <c r="E5" s="125">
        <f t="shared" si="0"/>
        <v>0</v>
      </c>
    </row>
    <row r="6" spans="1:256" ht="10.5" customHeight="1">
      <c r="A6" s="123" t="s">
        <v>57</v>
      </c>
      <c r="B6" s="120" t="s">
        <v>58</v>
      </c>
      <c r="C6" s="124">
        <f>'EL04. Lámpatestek'!H7</f>
        <v>0</v>
      </c>
      <c r="D6" s="124">
        <f>'EL04. Lámpatestek'!I7</f>
        <v>0</v>
      </c>
      <c r="E6" s="125">
        <f t="shared" si="0"/>
        <v>0</v>
      </c>
    </row>
    <row r="7" spans="1:256" ht="10.5" customHeight="1">
      <c r="A7" s="123" t="s">
        <v>59</v>
      </c>
      <c r="B7" s="120" t="s">
        <v>60</v>
      </c>
      <c r="C7" s="124">
        <f>'EL05. Elosztó berendezések'!H11</f>
        <v>0</v>
      </c>
      <c r="D7" s="124">
        <f>'EL05. Elosztó berendezések'!I11</f>
        <v>0</v>
      </c>
      <c r="E7" s="125">
        <f t="shared" si="0"/>
        <v>0</v>
      </c>
    </row>
    <row r="8" spans="1:256" ht="10.5" customHeight="1">
      <c r="A8" s="123" t="s">
        <v>61</v>
      </c>
      <c r="B8" s="120" t="s">
        <v>62</v>
      </c>
      <c r="C8" s="124">
        <f>'EL06. Érintésvédelem'!H7</f>
        <v>0</v>
      </c>
      <c r="D8" s="124">
        <f>'EL06. Érintésvédelem'!I7</f>
        <v>0</v>
      </c>
      <c r="E8" s="125">
        <f t="shared" si="0"/>
        <v>0</v>
      </c>
    </row>
    <row r="9" spans="1:256" ht="10.5" customHeight="1">
      <c r="A9" s="123" t="s">
        <v>63</v>
      </c>
      <c r="B9" s="120" t="s">
        <v>64</v>
      </c>
      <c r="C9" s="124">
        <f>'EL07. Egyéb tételek'!H22</f>
        <v>0</v>
      </c>
      <c r="D9" s="124">
        <f>'EL07. Egyéb tételek'!I22</f>
        <v>0</v>
      </c>
      <c r="E9" s="125">
        <f t="shared" si="0"/>
        <v>0</v>
      </c>
    </row>
    <row r="10" spans="1:256" s="129" customFormat="1" ht="10.5" customHeight="1">
      <c r="A10" s="126"/>
      <c r="B10" s="127" t="s">
        <v>65</v>
      </c>
      <c r="C10" s="128">
        <f>SUM(C3:C9)</f>
        <v>0</v>
      </c>
      <c r="D10" s="128">
        <f>SUM(D3:D9)</f>
        <v>0</v>
      </c>
      <c r="E10" s="128">
        <f t="shared" si="0"/>
        <v>0</v>
      </c>
      <c r="F10" s="118"/>
      <c r="G10" s="118"/>
      <c r="H10" s="118"/>
      <c r="I10" s="118"/>
      <c r="J10" s="118"/>
      <c r="K10" s="118"/>
      <c r="L10" s="118"/>
      <c r="M10" s="118"/>
      <c r="N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8"/>
      <c r="IT10" s="118"/>
      <c r="IU10" s="118"/>
      <c r="IV10" s="118"/>
    </row>
    <row r="11" spans="1:256" s="129" customFormat="1" ht="10.5" customHeight="1">
      <c r="A11" s="126"/>
      <c r="B11" s="127" t="s">
        <v>66</v>
      </c>
      <c r="C11" s="128">
        <f>C10*1.27</f>
        <v>0</v>
      </c>
      <c r="D11" s="128">
        <f>D10*1.27</f>
        <v>0</v>
      </c>
      <c r="E11" s="128">
        <f t="shared" si="0"/>
        <v>0</v>
      </c>
      <c r="F11" s="118"/>
      <c r="G11" s="118"/>
      <c r="H11" s="118"/>
      <c r="I11" s="118"/>
      <c r="J11" s="118"/>
      <c r="K11" s="118"/>
      <c r="L11" s="118"/>
      <c r="M11" s="118"/>
      <c r="N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18"/>
      <c r="IS11" s="118"/>
      <c r="IT11" s="118"/>
      <c r="IU11" s="118"/>
      <c r="IV11" s="118"/>
    </row>
    <row r="12" spans="1:256" ht="27.75" customHeight="1">
      <c r="A12" s="217" t="s">
        <v>67</v>
      </c>
      <c r="B12" s="217"/>
      <c r="C12" s="217"/>
      <c r="D12" s="217"/>
      <c r="E12" s="217"/>
    </row>
    <row r="13" spans="1:256">
      <c r="A13" s="215" t="s">
        <v>68</v>
      </c>
      <c r="B13" s="215"/>
      <c r="C13" s="215"/>
      <c r="D13" s="215"/>
      <c r="E13" s="215"/>
    </row>
    <row r="14" spans="1:256" ht="55.5" customHeight="1">
      <c r="A14" s="215"/>
      <c r="B14" s="215"/>
      <c r="C14" s="215"/>
      <c r="D14" s="215"/>
      <c r="E14" s="215"/>
    </row>
    <row r="15" spans="1:256" ht="43.5" customHeight="1">
      <c r="A15" s="215" t="s">
        <v>69</v>
      </c>
      <c r="B15" s="215"/>
      <c r="C15" s="215"/>
      <c r="D15" s="215"/>
      <c r="E15" s="215"/>
    </row>
    <row r="16" spans="1:256">
      <c r="A16" s="215"/>
      <c r="B16" s="215"/>
      <c r="C16" s="215"/>
      <c r="D16" s="215"/>
      <c r="E16" s="215"/>
    </row>
    <row r="17" spans="1:5">
      <c r="A17" s="215"/>
      <c r="B17" s="215"/>
      <c r="C17" s="215"/>
      <c r="D17" s="215"/>
      <c r="E17" s="215"/>
    </row>
    <row r="18" spans="1:5">
      <c r="A18" s="215"/>
      <c r="B18" s="215"/>
      <c r="C18" s="215"/>
      <c r="D18" s="215"/>
      <c r="E18" s="215"/>
    </row>
    <row r="19" spans="1:5">
      <c r="A19" s="215"/>
      <c r="B19" s="215"/>
      <c r="C19" s="215"/>
      <c r="D19" s="215"/>
      <c r="E19" s="215"/>
    </row>
  </sheetData>
  <sheetProtection password="912D" sheet="1" selectLockedCells="1" selectUnlockedCells="1"/>
  <mergeCells count="6">
    <mergeCell ref="A15:E19"/>
    <mergeCell ref="A1:A2"/>
    <mergeCell ref="B1:B2"/>
    <mergeCell ref="C1:E1"/>
    <mergeCell ref="A12:E12"/>
    <mergeCell ref="A13:E14"/>
  </mergeCells>
  <printOptions horizontalCentered="1" verticalCentered="1" gridLines="1"/>
  <pageMargins left="1" right="1" top="1" bottom="1" header="0.41666666666666669" footer="0.41666666666666669"/>
  <pageSetup paperSize="9" firstPageNumber="10" orientation="landscape" useFirstPageNumber="1" r:id="rId1"/>
  <headerFooter>
    <oddHeader>&amp;L&amp;"-,Félkövér"KŐBÁNYAI POLGÁRMESTERI HIVATAL GÉPÉSZETI FELÚJÍTÁSI MUNKÁI&amp;R&amp;"-,Félkövér"&amp;A</oddHeader>
    <oddFooter>&amp;C&amp;P</oddFooter>
  </headerFooter>
</worksheet>
</file>

<file path=xl/worksheets/sheet7.xml><?xml version="1.0" encoding="utf-8"?>
<worksheet xmlns="http://schemas.openxmlformats.org/spreadsheetml/2006/main" xmlns:r="http://schemas.openxmlformats.org/officeDocument/2006/relationships">
  <dimension ref="A1:J13"/>
  <sheetViews>
    <sheetView showWhiteSpace="0" view="pageLayout" topLeftCell="A4" zoomScaleSheetLayoutView="100" workbookViewId="0">
      <selection activeCell="N7" sqref="N7"/>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0.5" customHeight="1">
      <c r="A1" s="161"/>
      <c r="B1" s="162" t="s">
        <v>52</v>
      </c>
      <c r="C1" s="163"/>
      <c r="D1" s="163"/>
      <c r="E1" s="218" t="s">
        <v>43</v>
      </c>
      <c r="F1" s="218"/>
      <c r="G1" s="218"/>
      <c r="H1" s="218" t="s">
        <v>48</v>
      </c>
      <c r="I1" s="218"/>
      <c r="J1" s="218"/>
    </row>
    <row r="2" spans="1:10" s="9" customFormat="1" ht="21">
      <c r="A2" s="164" t="s">
        <v>70</v>
      </c>
      <c r="B2" s="162" t="s">
        <v>71</v>
      </c>
      <c r="C2" s="165" t="s">
        <v>72</v>
      </c>
      <c r="D2" s="165" t="s">
        <v>73</v>
      </c>
      <c r="E2" s="165" t="s">
        <v>12</v>
      </c>
      <c r="F2" s="165" t="s">
        <v>49</v>
      </c>
      <c r="G2" s="165" t="s">
        <v>50</v>
      </c>
      <c r="H2" s="165" t="s">
        <v>12</v>
      </c>
      <c r="I2" s="165" t="s">
        <v>49</v>
      </c>
      <c r="J2" s="165" t="s">
        <v>50</v>
      </c>
    </row>
    <row r="3" spans="1:10" ht="52.5">
      <c r="A3" s="161" t="s">
        <v>51</v>
      </c>
      <c r="B3" s="166" t="s">
        <v>74</v>
      </c>
      <c r="C3" s="167">
        <v>450</v>
      </c>
      <c r="D3" s="167" t="s">
        <v>32</v>
      </c>
      <c r="E3" s="148">
        <v>0</v>
      </c>
      <c r="F3" s="148">
        <v>0</v>
      </c>
      <c r="G3" s="168">
        <f t="shared" ref="G3:G12" si="0">SUM(E3:F3)</f>
        <v>0</v>
      </c>
      <c r="H3" s="168">
        <f t="shared" ref="H3:H12" si="1">C3*E3</f>
        <v>0</v>
      </c>
      <c r="I3" s="168">
        <f t="shared" ref="I3:I12" si="2">C3*F3</f>
        <v>0</v>
      </c>
      <c r="J3" s="168">
        <f t="shared" ref="J3:J12" si="3">SUM(H3:I3)</f>
        <v>0</v>
      </c>
    </row>
    <row r="4" spans="1:10" ht="52.5">
      <c r="A4" s="161" t="s">
        <v>53</v>
      </c>
      <c r="B4" s="169" t="s">
        <v>75</v>
      </c>
      <c r="C4" s="167">
        <v>270</v>
      </c>
      <c r="D4" s="167" t="s">
        <v>32</v>
      </c>
      <c r="E4" s="148">
        <v>0</v>
      </c>
      <c r="F4" s="148">
        <v>0</v>
      </c>
      <c r="G4" s="168">
        <f t="shared" si="0"/>
        <v>0</v>
      </c>
      <c r="H4" s="168">
        <f t="shared" si="1"/>
        <v>0</v>
      </c>
      <c r="I4" s="168">
        <f t="shared" si="2"/>
        <v>0</v>
      </c>
      <c r="J4" s="168">
        <f t="shared" si="3"/>
        <v>0</v>
      </c>
    </row>
    <row r="5" spans="1:10" ht="52.5">
      <c r="A5" s="161" t="s">
        <v>55</v>
      </c>
      <c r="B5" s="166" t="s">
        <v>76</v>
      </c>
      <c r="C5" s="167">
        <v>220</v>
      </c>
      <c r="D5" s="167" t="s">
        <v>32</v>
      </c>
      <c r="E5" s="148">
        <v>0</v>
      </c>
      <c r="F5" s="148">
        <v>0</v>
      </c>
      <c r="G5" s="168">
        <f t="shared" si="0"/>
        <v>0</v>
      </c>
      <c r="H5" s="168">
        <f t="shared" si="1"/>
        <v>0</v>
      </c>
      <c r="I5" s="168">
        <f t="shared" si="2"/>
        <v>0</v>
      </c>
      <c r="J5" s="168">
        <f t="shared" si="3"/>
        <v>0</v>
      </c>
    </row>
    <row r="6" spans="1:10" ht="52.5">
      <c r="A6" s="161" t="s">
        <v>57</v>
      </c>
      <c r="B6" s="166" t="s">
        <v>77</v>
      </c>
      <c r="C6" s="167">
        <v>80</v>
      </c>
      <c r="D6" s="167" t="s">
        <v>32</v>
      </c>
      <c r="E6" s="148">
        <v>0</v>
      </c>
      <c r="F6" s="148">
        <v>0</v>
      </c>
      <c r="G6" s="168">
        <f t="shared" si="0"/>
        <v>0</v>
      </c>
      <c r="H6" s="168">
        <f t="shared" si="1"/>
        <v>0</v>
      </c>
      <c r="I6" s="168">
        <f t="shared" si="2"/>
        <v>0</v>
      </c>
      <c r="J6" s="168">
        <f t="shared" si="3"/>
        <v>0</v>
      </c>
    </row>
    <row r="7" spans="1:10" ht="42">
      <c r="A7" s="161" t="s">
        <v>59</v>
      </c>
      <c r="B7" s="166" t="s">
        <v>215</v>
      </c>
      <c r="C7" s="167">
        <v>95</v>
      </c>
      <c r="D7" s="167" t="s">
        <v>32</v>
      </c>
      <c r="E7" s="148">
        <v>0</v>
      </c>
      <c r="F7" s="148">
        <v>0</v>
      </c>
      <c r="G7" s="168">
        <f t="shared" si="0"/>
        <v>0</v>
      </c>
      <c r="H7" s="168">
        <f t="shared" si="1"/>
        <v>0</v>
      </c>
      <c r="I7" s="168">
        <f t="shared" si="2"/>
        <v>0</v>
      </c>
      <c r="J7" s="168">
        <f t="shared" si="3"/>
        <v>0</v>
      </c>
    </row>
    <row r="8" spans="1:10" ht="42">
      <c r="A8" s="161" t="s">
        <v>61</v>
      </c>
      <c r="B8" s="170" t="s">
        <v>216</v>
      </c>
      <c r="C8" s="171">
        <v>15</v>
      </c>
      <c r="D8" s="171" t="s">
        <v>32</v>
      </c>
      <c r="E8" s="148">
        <v>0</v>
      </c>
      <c r="F8" s="148">
        <v>0</v>
      </c>
      <c r="G8" s="172">
        <f>SUM(E8:F8)</f>
        <v>0</v>
      </c>
      <c r="H8" s="172">
        <f>C8*E8</f>
        <v>0</v>
      </c>
      <c r="I8" s="172">
        <f>C8*F8</f>
        <v>0</v>
      </c>
      <c r="J8" s="172">
        <f>SUM(H8:I8)</f>
        <v>0</v>
      </c>
    </row>
    <row r="9" spans="1:10" ht="42">
      <c r="A9" s="161" t="s">
        <v>63</v>
      </c>
      <c r="B9" s="170" t="s">
        <v>217</v>
      </c>
      <c r="C9" s="171">
        <v>30</v>
      </c>
      <c r="D9" s="171" t="s">
        <v>32</v>
      </c>
      <c r="E9" s="148">
        <v>0</v>
      </c>
      <c r="F9" s="148">
        <v>0</v>
      </c>
      <c r="G9" s="172">
        <f t="shared" ref="G9" si="4">SUM(E9:F9)</f>
        <v>0</v>
      </c>
      <c r="H9" s="172">
        <f t="shared" ref="H9" si="5">C9*E9</f>
        <v>0</v>
      </c>
      <c r="I9" s="172">
        <f t="shared" ref="I9" si="6">C9*F9</f>
        <v>0</v>
      </c>
      <c r="J9" s="172">
        <f t="shared" ref="J9" si="7">SUM(H9:I9)</f>
        <v>0</v>
      </c>
    </row>
    <row r="10" spans="1:10" ht="52.5">
      <c r="A10" s="161" t="s">
        <v>80</v>
      </c>
      <c r="B10" s="169" t="s">
        <v>78</v>
      </c>
      <c r="C10" s="167">
        <v>1200</v>
      </c>
      <c r="D10" s="167" t="s">
        <v>32</v>
      </c>
      <c r="E10" s="148">
        <v>0</v>
      </c>
      <c r="F10" s="148">
        <v>0</v>
      </c>
      <c r="G10" s="168">
        <f t="shared" si="0"/>
        <v>0</v>
      </c>
      <c r="H10" s="168">
        <f t="shared" si="1"/>
        <v>0</v>
      </c>
      <c r="I10" s="168">
        <f t="shared" si="2"/>
        <v>0</v>
      </c>
      <c r="J10" s="168">
        <f t="shared" si="3"/>
        <v>0</v>
      </c>
    </row>
    <row r="11" spans="1:10" ht="52.5">
      <c r="A11" s="161" t="s">
        <v>92</v>
      </c>
      <c r="B11" s="169" t="s">
        <v>79</v>
      </c>
      <c r="C11" s="167">
        <v>150</v>
      </c>
      <c r="D11" s="167" t="s">
        <v>32</v>
      </c>
      <c r="E11" s="148">
        <v>0</v>
      </c>
      <c r="F11" s="148">
        <v>0</v>
      </c>
      <c r="G11" s="168">
        <f>SUM(E11:F11)</f>
        <v>0</v>
      </c>
      <c r="H11" s="168">
        <f>C11*E11</f>
        <v>0</v>
      </c>
      <c r="I11" s="168">
        <f>C11*F11</f>
        <v>0</v>
      </c>
      <c r="J11" s="168">
        <f>SUM(H11:I11)</f>
        <v>0</v>
      </c>
    </row>
    <row r="12" spans="1:10" ht="52.5">
      <c r="A12" s="161" t="s">
        <v>94</v>
      </c>
      <c r="B12" s="169" t="s">
        <v>81</v>
      </c>
      <c r="C12" s="167">
        <v>900</v>
      </c>
      <c r="D12" s="167" t="s">
        <v>32</v>
      </c>
      <c r="E12" s="148">
        <v>0</v>
      </c>
      <c r="F12" s="148">
        <v>0</v>
      </c>
      <c r="G12" s="168">
        <f t="shared" si="0"/>
        <v>0</v>
      </c>
      <c r="H12" s="168">
        <f t="shared" si="1"/>
        <v>0</v>
      </c>
      <c r="I12" s="168">
        <f t="shared" si="2"/>
        <v>0</v>
      </c>
      <c r="J12" s="168">
        <f t="shared" si="3"/>
        <v>0</v>
      </c>
    </row>
    <row r="13" spans="1:10">
      <c r="A13" s="161"/>
      <c r="B13" s="173" t="s">
        <v>82</v>
      </c>
      <c r="C13" s="163"/>
      <c r="D13" s="163"/>
      <c r="E13" s="145"/>
      <c r="F13" s="145"/>
      <c r="G13" s="145"/>
      <c r="H13" s="145">
        <f>SUM(H3:H12)</f>
        <v>0</v>
      </c>
      <c r="I13" s="145">
        <f>SUM(I3:I12)</f>
        <v>0</v>
      </c>
      <c r="J13" s="145">
        <f>SUM(J3:J12)</f>
        <v>0</v>
      </c>
    </row>
  </sheetData>
  <sheetProtection password="912D" sheet="1" objects="1" scenarios="1"/>
  <mergeCells count="2">
    <mergeCell ref="E1:G1"/>
    <mergeCell ref="H1:J1"/>
  </mergeCells>
  <printOptions horizontalCentered="1" gridLines="1"/>
  <pageMargins left="0.72916666666666663" right="1" top="1" bottom="1" header="0.41666666666666669" footer="0.41666666666666669"/>
  <pageSetup paperSize="9" firstPageNumber="11" orientation="landscape" useFirstPageNumber="1" r:id="rId1"/>
  <headerFooter>
    <oddHeader>&amp;L&amp;"-,Félkövér"KŐBÁNYAI POLGÁRMESTERI HIVATAL GÉPÉSZETI FELÚJÍTÁSI MUNKÁI&amp;R&amp;"-,Félkövér"&amp;A</oddHeader>
    <oddFooter>&amp;C&amp;P</oddFooter>
  </headerFooter>
</worksheet>
</file>

<file path=xl/worksheets/sheet8.xml><?xml version="1.0" encoding="utf-8"?>
<worksheet xmlns="http://schemas.openxmlformats.org/spreadsheetml/2006/main" xmlns:r="http://schemas.openxmlformats.org/officeDocument/2006/relationships">
  <dimension ref="A1:J17"/>
  <sheetViews>
    <sheetView view="pageLayout" zoomScaleSheetLayoutView="90" workbookViewId="0">
      <selection activeCell="F21" sqref="F21"/>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c r="A1" s="3"/>
      <c r="B1" s="5" t="s">
        <v>54</v>
      </c>
      <c r="C1" s="6"/>
      <c r="D1" s="6"/>
      <c r="E1" s="219" t="s">
        <v>43</v>
      </c>
      <c r="F1" s="219"/>
      <c r="G1" s="219"/>
      <c r="H1" s="219" t="s">
        <v>48</v>
      </c>
      <c r="I1" s="219"/>
      <c r="J1" s="219"/>
    </row>
    <row r="2" spans="1:10" s="9" customFormat="1" ht="21">
      <c r="A2" s="8" t="s">
        <v>70</v>
      </c>
      <c r="B2" s="5" t="s">
        <v>71</v>
      </c>
      <c r="C2" s="7" t="s">
        <v>72</v>
      </c>
      <c r="D2" s="7" t="s">
        <v>73</v>
      </c>
      <c r="E2" s="7" t="s">
        <v>12</v>
      </c>
      <c r="F2" s="7" t="s">
        <v>49</v>
      </c>
      <c r="G2" s="7" t="s">
        <v>50</v>
      </c>
      <c r="H2" s="7" t="s">
        <v>12</v>
      </c>
      <c r="I2" s="7" t="s">
        <v>49</v>
      </c>
      <c r="J2" s="7" t="s">
        <v>50</v>
      </c>
    </row>
    <row r="3" spans="1:10" ht="81.75" customHeight="1">
      <c r="A3" s="3" t="s">
        <v>51</v>
      </c>
      <c r="B3" s="4" t="s">
        <v>83</v>
      </c>
      <c r="C3" s="6">
        <v>150</v>
      </c>
      <c r="D3" s="6" t="s">
        <v>84</v>
      </c>
      <c r="E3" s="130">
        <v>0</v>
      </c>
      <c r="F3" s="130">
        <v>0</v>
      </c>
      <c r="G3" s="10">
        <f t="shared" ref="G3:G16" si="0">SUM(E3:F3)</f>
        <v>0</v>
      </c>
      <c r="H3" s="10">
        <f t="shared" ref="H3:H16" si="1">C3*E3</f>
        <v>0</v>
      </c>
      <c r="I3" s="10">
        <f t="shared" ref="I3:I16" si="2">C3*F3</f>
        <v>0</v>
      </c>
      <c r="J3" s="10">
        <f t="shared" ref="J3:J16" si="3">H3+I3</f>
        <v>0</v>
      </c>
    </row>
    <row r="4" spans="1:10" ht="61.5" customHeight="1">
      <c r="A4" s="3" t="s">
        <v>53</v>
      </c>
      <c r="B4" s="11" t="s">
        <v>85</v>
      </c>
      <c r="C4" s="6">
        <v>1400</v>
      </c>
      <c r="D4" s="6" t="s">
        <v>84</v>
      </c>
      <c r="E4" s="130">
        <v>0</v>
      </c>
      <c r="F4" s="130">
        <v>0</v>
      </c>
      <c r="G4" s="10">
        <f t="shared" si="0"/>
        <v>0</v>
      </c>
      <c r="H4" s="10">
        <f t="shared" si="1"/>
        <v>0</v>
      </c>
      <c r="I4" s="10">
        <f t="shared" si="2"/>
        <v>0</v>
      </c>
      <c r="J4" s="10">
        <f t="shared" si="3"/>
        <v>0</v>
      </c>
    </row>
    <row r="5" spans="1:10" ht="92.25" customHeight="1">
      <c r="A5" s="3" t="s">
        <v>55</v>
      </c>
      <c r="B5" s="4" t="s">
        <v>86</v>
      </c>
      <c r="C5" s="147">
        <v>500</v>
      </c>
      <c r="D5" s="6" t="s">
        <v>84</v>
      </c>
      <c r="E5" s="130">
        <v>0</v>
      </c>
      <c r="F5" s="130">
        <v>0</v>
      </c>
      <c r="G5" s="10">
        <f t="shared" si="0"/>
        <v>0</v>
      </c>
      <c r="H5" s="10">
        <f t="shared" si="1"/>
        <v>0</v>
      </c>
      <c r="I5" s="10">
        <f t="shared" si="2"/>
        <v>0</v>
      </c>
      <c r="J5" s="10">
        <f t="shared" si="3"/>
        <v>0</v>
      </c>
    </row>
    <row r="6" spans="1:10" ht="93.75" customHeight="1">
      <c r="A6" s="3" t="s">
        <v>57</v>
      </c>
      <c r="B6" s="4" t="s">
        <v>87</v>
      </c>
      <c r="C6" s="147">
        <v>1200</v>
      </c>
      <c r="D6" s="6" t="s">
        <v>84</v>
      </c>
      <c r="E6" s="130">
        <v>0</v>
      </c>
      <c r="F6" s="130">
        <v>0</v>
      </c>
      <c r="G6" s="10">
        <f t="shared" si="0"/>
        <v>0</v>
      </c>
      <c r="H6" s="10">
        <f t="shared" si="1"/>
        <v>0</v>
      </c>
      <c r="I6" s="10">
        <f t="shared" si="2"/>
        <v>0</v>
      </c>
      <c r="J6" s="10">
        <f t="shared" si="3"/>
        <v>0</v>
      </c>
    </row>
    <row r="7" spans="1:10" ht="93" customHeight="1">
      <c r="A7" s="3" t="s">
        <v>59</v>
      </c>
      <c r="B7" s="4" t="s">
        <v>88</v>
      </c>
      <c r="C7" s="147">
        <v>50</v>
      </c>
      <c r="D7" s="6" t="s">
        <v>84</v>
      </c>
      <c r="E7" s="130">
        <v>0</v>
      </c>
      <c r="F7" s="130">
        <v>0</v>
      </c>
      <c r="G7" s="10">
        <f>SUM(E7:F7)</f>
        <v>0</v>
      </c>
      <c r="H7" s="10">
        <f>C7*E7</f>
        <v>0</v>
      </c>
      <c r="I7" s="10">
        <f>C7*F7</f>
        <v>0</v>
      </c>
      <c r="J7" s="10">
        <f>H7+I7</f>
        <v>0</v>
      </c>
    </row>
    <row r="8" spans="1:10" ht="60.75" customHeight="1">
      <c r="A8" s="3" t="s">
        <v>61</v>
      </c>
      <c r="B8" s="11" t="s">
        <v>89</v>
      </c>
      <c r="C8" s="147">
        <v>130</v>
      </c>
      <c r="D8" s="6" t="s">
        <v>84</v>
      </c>
      <c r="E8" s="130">
        <v>0</v>
      </c>
      <c r="F8" s="130">
        <v>0</v>
      </c>
      <c r="G8" s="10">
        <f t="shared" si="0"/>
        <v>0</v>
      </c>
      <c r="H8" s="10">
        <f t="shared" si="1"/>
        <v>0</v>
      </c>
      <c r="I8" s="10">
        <f t="shared" si="2"/>
        <v>0</v>
      </c>
      <c r="J8" s="10">
        <f t="shared" si="3"/>
        <v>0</v>
      </c>
    </row>
    <row r="9" spans="1:10" ht="60" customHeight="1">
      <c r="A9" s="3" t="s">
        <v>63</v>
      </c>
      <c r="B9" s="11" t="s">
        <v>90</v>
      </c>
      <c r="C9" s="147">
        <v>60</v>
      </c>
      <c r="D9" s="6" t="s">
        <v>84</v>
      </c>
      <c r="E9" s="130">
        <v>0</v>
      </c>
      <c r="F9" s="130">
        <v>0</v>
      </c>
      <c r="G9" s="10">
        <f t="shared" si="0"/>
        <v>0</v>
      </c>
      <c r="H9" s="10">
        <f t="shared" si="1"/>
        <v>0</v>
      </c>
      <c r="I9" s="10">
        <f t="shared" si="2"/>
        <v>0</v>
      </c>
      <c r="J9" s="10">
        <f t="shared" si="3"/>
        <v>0</v>
      </c>
    </row>
    <row r="10" spans="1:10" ht="60" customHeight="1">
      <c r="A10" s="3" t="s">
        <v>80</v>
      </c>
      <c r="B10" s="11" t="s">
        <v>91</v>
      </c>
      <c r="C10" s="147">
        <v>30</v>
      </c>
      <c r="D10" s="6" t="s">
        <v>84</v>
      </c>
      <c r="E10" s="130">
        <v>0</v>
      </c>
      <c r="F10" s="130">
        <v>0</v>
      </c>
      <c r="G10" s="10">
        <f t="shared" si="0"/>
        <v>0</v>
      </c>
      <c r="H10" s="10">
        <f t="shared" si="1"/>
        <v>0</v>
      </c>
      <c r="I10" s="10">
        <f t="shared" si="2"/>
        <v>0</v>
      </c>
      <c r="J10" s="10">
        <f t="shared" si="3"/>
        <v>0</v>
      </c>
    </row>
    <row r="11" spans="1:10" ht="60" customHeight="1">
      <c r="A11" s="3" t="s">
        <v>92</v>
      </c>
      <c r="B11" s="11" t="s">
        <v>93</v>
      </c>
      <c r="C11" s="147">
        <v>110</v>
      </c>
      <c r="D11" s="6" t="s">
        <v>84</v>
      </c>
      <c r="E11" s="130">
        <v>0</v>
      </c>
      <c r="F11" s="130">
        <v>0</v>
      </c>
      <c r="G11" s="10">
        <f t="shared" si="0"/>
        <v>0</v>
      </c>
      <c r="H11" s="10">
        <f t="shared" si="1"/>
        <v>0</v>
      </c>
      <c r="I11" s="10">
        <f t="shared" si="2"/>
        <v>0</v>
      </c>
      <c r="J11" s="10">
        <f t="shared" si="3"/>
        <v>0</v>
      </c>
    </row>
    <row r="12" spans="1:10" ht="60" customHeight="1">
      <c r="A12" s="3" t="s">
        <v>94</v>
      </c>
      <c r="B12" s="11" t="s">
        <v>95</v>
      </c>
      <c r="C12" s="147">
        <v>100</v>
      </c>
      <c r="D12" s="6" t="s">
        <v>84</v>
      </c>
      <c r="E12" s="130">
        <v>0</v>
      </c>
      <c r="F12" s="130">
        <v>0</v>
      </c>
      <c r="G12" s="10">
        <f>SUM(E12:F12)</f>
        <v>0</v>
      </c>
      <c r="H12" s="10">
        <f>C12*E12</f>
        <v>0</v>
      </c>
      <c r="I12" s="10">
        <f>C12*F12</f>
        <v>0</v>
      </c>
      <c r="J12" s="10">
        <f>H12+I12</f>
        <v>0</v>
      </c>
    </row>
    <row r="13" spans="1:10" ht="60" customHeight="1">
      <c r="A13" s="3" t="s">
        <v>96</v>
      </c>
      <c r="B13" s="11" t="s">
        <v>97</v>
      </c>
      <c r="C13" s="6">
        <v>80</v>
      </c>
      <c r="D13" s="6" t="s">
        <v>84</v>
      </c>
      <c r="E13" s="130">
        <v>0</v>
      </c>
      <c r="F13" s="130">
        <v>0</v>
      </c>
      <c r="G13" s="10">
        <f t="shared" si="0"/>
        <v>0</v>
      </c>
      <c r="H13" s="10">
        <f t="shared" si="1"/>
        <v>0</v>
      </c>
      <c r="I13" s="10">
        <f t="shared" si="2"/>
        <v>0</v>
      </c>
      <c r="J13" s="10">
        <f t="shared" si="3"/>
        <v>0</v>
      </c>
    </row>
    <row r="14" spans="1:10" ht="60" customHeight="1">
      <c r="A14" s="3" t="s">
        <v>98</v>
      </c>
      <c r="B14" s="11" t="s">
        <v>99</v>
      </c>
      <c r="C14" s="6">
        <v>400</v>
      </c>
      <c r="D14" s="6" t="s">
        <v>84</v>
      </c>
      <c r="E14" s="130">
        <v>0</v>
      </c>
      <c r="F14" s="130">
        <v>0</v>
      </c>
      <c r="G14" s="10">
        <f t="shared" si="0"/>
        <v>0</v>
      </c>
      <c r="H14" s="10">
        <f t="shared" si="1"/>
        <v>0</v>
      </c>
      <c r="I14" s="10">
        <f t="shared" si="2"/>
        <v>0</v>
      </c>
      <c r="J14" s="10">
        <f t="shared" si="3"/>
        <v>0</v>
      </c>
    </row>
    <row r="15" spans="1:10" ht="68.25" customHeight="1">
      <c r="A15" s="3" t="s">
        <v>100</v>
      </c>
      <c r="B15" s="11" t="s">
        <v>101</v>
      </c>
      <c r="C15" s="6">
        <v>15</v>
      </c>
      <c r="D15" s="6" t="s">
        <v>84</v>
      </c>
      <c r="E15" s="130">
        <v>0</v>
      </c>
      <c r="F15" s="130">
        <v>0</v>
      </c>
      <c r="G15" s="10">
        <f t="shared" si="0"/>
        <v>0</v>
      </c>
      <c r="H15" s="10">
        <f t="shared" si="1"/>
        <v>0</v>
      </c>
      <c r="I15" s="10">
        <f t="shared" si="2"/>
        <v>0</v>
      </c>
      <c r="J15" s="10">
        <f t="shared" si="3"/>
        <v>0</v>
      </c>
    </row>
    <row r="16" spans="1:10" ht="65.25" customHeight="1">
      <c r="A16" s="3" t="s">
        <v>102</v>
      </c>
      <c r="B16" s="11" t="s">
        <v>103</v>
      </c>
      <c r="C16" s="6">
        <v>60</v>
      </c>
      <c r="D16" s="6" t="s">
        <v>84</v>
      </c>
      <c r="E16" s="130">
        <v>0</v>
      </c>
      <c r="F16" s="130">
        <v>0</v>
      </c>
      <c r="G16" s="10">
        <f t="shared" si="0"/>
        <v>0</v>
      </c>
      <c r="H16" s="10">
        <f t="shared" si="1"/>
        <v>0</v>
      </c>
      <c r="I16" s="10">
        <f t="shared" si="2"/>
        <v>0</v>
      </c>
      <c r="J16" s="10">
        <f t="shared" si="3"/>
        <v>0</v>
      </c>
    </row>
    <row r="17" spans="1:10">
      <c r="A17" s="3"/>
      <c r="B17" s="5" t="s">
        <v>82</v>
      </c>
      <c r="C17" s="6"/>
      <c r="D17" s="6"/>
      <c r="E17" s="10"/>
      <c r="F17" s="10"/>
      <c r="G17" s="10"/>
      <c r="H17" s="10">
        <f>SUM(H3:H16)</f>
        <v>0</v>
      </c>
      <c r="I17" s="10">
        <f>SUM(I3:I16)</f>
        <v>0</v>
      </c>
      <c r="J17" s="10">
        <f>SUM(J3:J16)</f>
        <v>0</v>
      </c>
    </row>
  </sheetData>
  <sheetProtection password="912D" sheet="1" objects="1"/>
  <mergeCells count="2">
    <mergeCell ref="E1:G1"/>
    <mergeCell ref="H1:J1"/>
  </mergeCells>
  <printOptions horizontalCentered="1"/>
  <pageMargins left="0.73958333333333337" right="0.66666666666666663" top="1" bottom="1" header="0.41666666666666669" footer="0.41666666666666669"/>
  <pageSetup paperSize="9" firstPageNumber="12" orientation="landscape" useFirstPageNumber="1" r:id="rId1"/>
  <headerFooter>
    <oddHeader>&amp;L&amp;"-,Félkövér"KŐBÁNYAI POLGÁRMESTERI HIVATAL GÉPÉSZETI FELÚJÍTÁSI MUNKÁI&amp;R&amp;"-,Félkövér"&amp;A</oddHeader>
    <oddFooter>&amp;C&amp;P</oddFooter>
  </headerFooter>
</worksheet>
</file>

<file path=xl/worksheets/sheet9.xml><?xml version="1.0" encoding="utf-8"?>
<worksheet xmlns="http://schemas.openxmlformats.org/spreadsheetml/2006/main" xmlns:r="http://schemas.openxmlformats.org/officeDocument/2006/relationships">
  <dimension ref="A1:J7"/>
  <sheetViews>
    <sheetView view="pageLayout" zoomScaleSheetLayoutView="100" workbookViewId="0">
      <selection activeCell="E4" sqref="E4:F6"/>
    </sheetView>
  </sheetViews>
  <sheetFormatPr defaultRowHeight="10.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2"/>
  </cols>
  <sheetData>
    <row r="1" spans="1:10" ht="10.5" customHeight="1">
      <c r="A1" s="3"/>
      <c r="B1" s="5" t="s">
        <v>56</v>
      </c>
      <c r="C1" s="6"/>
      <c r="D1" s="6"/>
      <c r="E1" s="219" t="s">
        <v>43</v>
      </c>
      <c r="F1" s="219"/>
      <c r="G1" s="219"/>
      <c r="H1" s="219" t="s">
        <v>48</v>
      </c>
      <c r="I1" s="219"/>
      <c r="J1" s="219"/>
    </row>
    <row r="2" spans="1:10" s="9" customFormat="1" ht="21">
      <c r="A2" s="8" t="s">
        <v>70</v>
      </c>
      <c r="B2" s="5" t="s">
        <v>71</v>
      </c>
      <c r="C2" s="7" t="s">
        <v>72</v>
      </c>
      <c r="D2" s="7" t="s">
        <v>73</v>
      </c>
      <c r="E2" s="7" t="s">
        <v>12</v>
      </c>
      <c r="F2" s="7" t="s">
        <v>49</v>
      </c>
      <c r="G2" s="7" t="s">
        <v>50</v>
      </c>
      <c r="H2" s="7" t="s">
        <v>12</v>
      </c>
      <c r="I2" s="7" t="s">
        <v>49</v>
      </c>
      <c r="J2" s="7" t="s">
        <v>50</v>
      </c>
    </row>
    <row r="3" spans="1:10" s="9" customFormat="1" ht="13.5" customHeight="1">
      <c r="A3" s="3" t="s">
        <v>104</v>
      </c>
      <c r="B3" s="4"/>
      <c r="C3" s="6"/>
      <c r="D3" s="6"/>
      <c r="E3" s="10"/>
      <c r="F3" s="10"/>
      <c r="G3" s="10"/>
      <c r="H3" s="10"/>
      <c r="I3" s="10"/>
      <c r="J3" s="10"/>
    </row>
    <row r="4" spans="1:10" s="9" customFormat="1" ht="21">
      <c r="A4" s="3" t="s">
        <v>51</v>
      </c>
      <c r="B4" s="11" t="s">
        <v>105</v>
      </c>
      <c r="C4" s="6">
        <v>2</v>
      </c>
      <c r="D4" s="6" t="s">
        <v>27</v>
      </c>
      <c r="E4" s="130">
        <v>0</v>
      </c>
      <c r="F4" s="130">
        <v>0</v>
      </c>
      <c r="G4" s="10">
        <f>SUM(E4:F4)</f>
        <v>0</v>
      </c>
      <c r="H4" s="10">
        <f>C4*E4</f>
        <v>0</v>
      </c>
      <c r="I4" s="10">
        <f>C4*F4</f>
        <v>0</v>
      </c>
      <c r="J4" s="10">
        <f>SUM(H4:I4)</f>
        <v>0</v>
      </c>
    </row>
    <row r="5" spans="1:10" s="9" customFormat="1" ht="48.6" customHeight="1">
      <c r="A5" s="3" t="s">
        <v>53</v>
      </c>
      <c r="B5" s="153" t="s">
        <v>218</v>
      </c>
      <c r="C5" s="151">
        <v>2</v>
      </c>
      <c r="D5" s="151" t="s">
        <v>27</v>
      </c>
      <c r="E5" s="130">
        <v>0</v>
      </c>
      <c r="F5" s="130">
        <v>0</v>
      </c>
      <c r="G5" s="152">
        <f>SUM(E5:F5)</f>
        <v>0</v>
      </c>
      <c r="H5" s="152">
        <f>C5*E5</f>
        <v>0</v>
      </c>
      <c r="I5" s="152">
        <f>C5*F5</f>
        <v>0</v>
      </c>
      <c r="J5" s="152">
        <f>SUM(H5:I5)</f>
        <v>0</v>
      </c>
    </row>
    <row r="6" spans="1:10" s="9" customFormat="1" ht="48.6" customHeight="1">
      <c r="A6" s="3" t="s">
        <v>55</v>
      </c>
      <c r="B6" s="158" t="s">
        <v>106</v>
      </c>
      <c r="C6" s="147">
        <v>143</v>
      </c>
      <c r="D6" s="147" t="s">
        <v>27</v>
      </c>
      <c r="E6" s="130">
        <v>0</v>
      </c>
      <c r="F6" s="130">
        <v>0</v>
      </c>
      <c r="G6" s="149">
        <f>SUM(E6:F6)</f>
        <v>0</v>
      </c>
      <c r="H6" s="149">
        <f>C6*E6</f>
        <v>0</v>
      </c>
      <c r="I6" s="149">
        <f>C6*F6</f>
        <v>0</v>
      </c>
      <c r="J6" s="149">
        <f>SUM(H6:I6)</f>
        <v>0</v>
      </c>
    </row>
    <row r="7" spans="1:10">
      <c r="A7" s="3"/>
      <c r="B7" s="4" t="s">
        <v>82</v>
      </c>
      <c r="C7" s="6"/>
      <c r="D7" s="6"/>
      <c r="E7" s="10"/>
      <c r="F7" s="10"/>
      <c r="G7" s="10"/>
      <c r="H7" s="10">
        <f>SUM(H4:H6)</f>
        <v>0</v>
      </c>
      <c r="I7" s="10">
        <f>SUM(I4:I6)</f>
        <v>0</v>
      </c>
      <c r="J7" s="10">
        <f>SUM(J4:J6)</f>
        <v>0</v>
      </c>
    </row>
  </sheetData>
  <sheetProtection password="912D" sheet="1" objects="1" scenarios="1"/>
  <mergeCells count="2">
    <mergeCell ref="E1:G1"/>
    <mergeCell ref="H1:J1"/>
  </mergeCells>
  <printOptions horizontalCentered="1"/>
  <pageMargins left="0.75" right="1" top="1" bottom="1" header="0.41666666666666669" footer="0.41666666666666669"/>
  <pageSetup paperSize="9" firstPageNumber="15" orientation="landscape" useFirstPageNumber="1" r:id="rId1"/>
  <headerFooter>
    <oddHeader>&amp;L&amp;"-,Félkövér"KŐBÁNYAI POLGÁRMESTERI HIVATAL GÉPÉSZETI FELÚJÍTÁSI MUNKÁI&amp;R&amp;"-,Félkövér"&amp;A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10</vt:i4>
      </vt:variant>
    </vt:vector>
  </HeadingPairs>
  <TitlesOfParts>
    <vt:vector size="23" baseType="lpstr">
      <vt:lpstr>Költségvetés főösszesítő</vt:lpstr>
      <vt:lpstr>Építészet</vt:lpstr>
      <vt:lpstr>G-Fejezet összesítő</vt:lpstr>
      <vt:lpstr>G-01  vízellátás csatornázás</vt:lpstr>
      <vt:lpstr>G-02  hűtés fűtés</vt:lpstr>
      <vt:lpstr>EL00. Összesítő</vt:lpstr>
      <vt:lpstr>EL01. Kábeltálcák,védőcsövek</vt:lpstr>
      <vt:lpstr>EL02. Kábelek, vezetékek</vt:lpstr>
      <vt:lpstr>EL03. Szerelvények</vt:lpstr>
      <vt:lpstr>EL04. Lámpatestek</vt:lpstr>
      <vt:lpstr>EL05. Elosztó berendezések</vt:lpstr>
      <vt:lpstr>EL06. Érintésvédelem</vt:lpstr>
      <vt:lpstr>EL07. Egyéb tételek</vt:lpstr>
      <vt:lpstr>'EL04. Lámpatestek'!Excel_BuiltIn_Print_Area_3</vt:lpstr>
      <vt:lpstr>Excel_BuiltIn_Print_Area_3</vt:lpstr>
      <vt:lpstr>'EL00. Összesítő'!Nyomtatási_terület</vt:lpstr>
      <vt:lpstr>'EL01. Kábeltálcák,védőcsövek'!Nyomtatási_terület</vt:lpstr>
      <vt:lpstr>'EL02. Kábelek, vezetékek'!Nyomtatási_terület</vt:lpstr>
      <vt:lpstr>'EL03. Szerelvények'!Nyomtatási_terület</vt:lpstr>
      <vt:lpstr>'EL04. Lámpatestek'!Nyomtatási_terület</vt:lpstr>
      <vt:lpstr>'EL05. Elosztó berendezések'!Nyomtatási_terület</vt:lpstr>
      <vt:lpstr>'EL06. Érintésvédelem'!Nyomtatási_terület</vt:lpstr>
      <vt:lpstr>'EL07. Egyéb tételek'!Nyomtatási_terület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FOK</dc:creator>
  <cp:lastModifiedBy>User</cp:lastModifiedBy>
  <cp:lastPrinted>2017-01-05T13:33:43Z</cp:lastPrinted>
  <dcterms:created xsi:type="dcterms:W3CDTF">2016-04-21T06:33:19Z</dcterms:created>
  <dcterms:modified xsi:type="dcterms:W3CDTF">2017-01-26T16:12:07Z</dcterms:modified>
</cp:coreProperties>
</file>